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MP.LOCAL\Profile\Redirect\hart\Desktop\"/>
    </mc:Choice>
  </mc:AlternateContent>
  <xr:revisionPtr revIDLastSave="0" documentId="13_ncr:1_{5FF7E52E-AA7C-4C0B-ADF5-DB1209686547}" xr6:coauthVersionLast="41" xr6:coauthVersionMax="41" xr10:uidLastSave="{00000000-0000-0000-0000-000000000000}"/>
  <bookViews>
    <workbookView xWindow="-120" yWindow="-120" windowWidth="29040" windowHeight="15840" xr2:uid="{00000000-000D-0000-FFFF-FFFF00000000}"/>
  </bookViews>
  <sheets>
    <sheet name="MP+ Business Growth Model" sheetId="1" r:id="rId1"/>
  </sheets>
  <definedNames>
    <definedName name="_xlnm.Print_Area" localSheetId="0">'MP+ Business Growth Model'!$A$2:$AA$89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1" l="1"/>
  <c r="N66" i="1" l="1"/>
  <c r="N44" i="1"/>
  <c r="N62" i="1"/>
  <c r="N48" i="1"/>
  <c r="F31" i="1"/>
  <c r="N29" i="1"/>
  <c r="N26" i="1"/>
  <c r="J22" i="1"/>
  <c r="N17" i="1"/>
  <c r="N20" i="1"/>
  <c r="F34" i="1"/>
  <c r="J31" i="1" l="1"/>
  <c r="J34" i="1" s="1"/>
  <c r="N34" i="1" s="1"/>
  <c r="N31" i="1"/>
  <c r="N22" i="1"/>
  <c r="F52" i="1"/>
  <c r="F46" i="1"/>
  <c r="F64" i="1" l="1"/>
  <c r="J46" i="1"/>
  <c r="N46" i="1" s="1"/>
  <c r="J52" i="1" s="1"/>
  <c r="N52" i="1" s="1"/>
  <c r="J64" i="1" s="1"/>
  <c r="J70" i="1" s="1"/>
  <c r="N64" i="1" l="1"/>
  <c r="N70" i="1" s="1"/>
  <c r="F70" i="1"/>
  <c r="U26" i="1" l="1"/>
  <c r="U61" i="1"/>
  <c r="U16" i="1"/>
  <c r="D76" i="1"/>
  <c r="D75" i="1"/>
  <c r="U43" i="1"/>
  <c r="U34" i="1" l="1"/>
  <c r="U52" i="1" s="1"/>
  <c r="Y34" i="1" l="1"/>
  <c r="Y52" i="1"/>
  <c r="U70" i="1"/>
  <c r="Y70" i="1" s="1"/>
</calcChain>
</file>

<file path=xl/sharedStrings.xml><?xml version="1.0" encoding="utf-8"?>
<sst xmlns="http://schemas.openxmlformats.org/spreadsheetml/2006/main" count="44" uniqueCount="34">
  <si>
    <t>[(1. Retained Customers Base) x (2. Annual Customer Revenue) x (3. Business Profit Margin)] = [(Net Business Profits)]</t>
  </si>
  <si>
    <t>Insert values into the white fields to see the net profit effect on your business</t>
  </si>
  <si>
    <t>1. Retained Customer Base</t>
  </si>
  <si>
    <t>Current</t>
  </si>
  <si>
    <t>Increase</t>
  </si>
  <si>
    <t>Target</t>
  </si>
  <si>
    <t>Result</t>
  </si>
  <si>
    <t>Total existing customers</t>
  </si>
  <si>
    <t>#C</t>
  </si>
  <si>
    <t>Rate of retention</t>
  </si>
  <si>
    <t>#A</t>
  </si>
  <si>
    <t>Total number of new leads</t>
  </si>
  <si>
    <t>#B</t>
  </si>
  <si>
    <t>Conversion rate success</t>
  </si>
  <si>
    <t>Newly acquired customers</t>
  </si>
  <si>
    <t xml:space="preserve">   Retained Customer Base</t>
  </si>
  <si>
    <t>2. Annual Customer Revenue</t>
  </si>
  <si>
    <t>Transactions per customer (p.a.)</t>
  </si>
  <si>
    <t>#D</t>
  </si>
  <si>
    <t>Total transactions per year</t>
  </si>
  <si>
    <t>Average value of sales</t>
  </si>
  <si>
    <t xml:space="preserve">   Annual Customer Revenue</t>
  </si>
  <si>
    <t>3. Business Profit Margin</t>
  </si>
  <si>
    <t>#E</t>
  </si>
  <si>
    <t>Gross Margin (%)</t>
  </si>
  <si>
    <t>Gross Profit ($)</t>
  </si>
  <si>
    <t>Overhead expenses / (reduction %)</t>
  </si>
  <si>
    <t xml:space="preserve">   Net Business Profit</t>
  </si>
  <si>
    <t># Refer to the MP+ Business Growth Strategies for suggested pathways towards acheiving target increases.</t>
  </si>
  <si>
    <t>The MP+ Business Growth Model has determined the target net profit based on your inputs and specified percentage increases.  We recommend that you seek professional advise to assist in implementing suitable long term strategies directed at achieving your business growth objectives.</t>
  </si>
  <si>
    <t>www.mckinleyplowman.com.au</t>
  </si>
  <si>
    <t>The Growth Equation</t>
  </si>
  <si>
    <t>© Copyright 2019 - All rights reversed</t>
  </si>
  <si>
    <r>
      <t xml:space="preserve">The </t>
    </r>
    <r>
      <rPr>
        <b/>
        <sz val="8"/>
        <color theme="1"/>
        <rFont val="Arial"/>
        <family val="2"/>
      </rPr>
      <t xml:space="preserve">‘Business Growth Equation' </t>
    </r>
    <r>
      <rPr>
        <sz val="8"/>
        <color theme="1"/>
        <rFont val="Arial"/>
        <family val="2"/>
      </rPr>
      <t>is an essential tool used to optimise business profitability.  This illustrates how growth can accumulate throughout all stages of the sales process and ultimately affect the value of a business.  By capitalising on both areas of ‘strength’ and ‘weakness’ a sustainable growth model is within reach of all aspiring businesses.  The 'Business Growth Equation' offers a fresh perspective of your business efficiencies and provides suggested pathways towards facilitating growth.  Potential improvements to your business can be assessed by using the following formula and subsequent calculation fields.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</si>
</sst>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0%;\(#,##0%\)"/>
    <numFmt numFmtId="165" formatCode="#,##0;\(#,##0\)"/>
    <numFmt numFmtId="166" formatCode="&quot;$&quot;#,##0"/>
    <numFmt numFmtId="167" formatCode="&quot;$&quot;#,##0;\(&quot;$&quot;#,##0\)"/>
    <numFmt numFmtId="168" formatCode="&quot;$&quot;#,##0.00;\(&quot;$&quot;#,##0.00\)"/>
    <numFmt numFmtId="169" formatCode="#,##0.0%;\(#,##0.0%\)"/>
    <numFmt numFmtId="170" formatCode="_-* #,##0.00_-;\-* #,##0.00_-;_-* &quot;-&quot;_-;_-@_-"/>
  </numFmts>
  <fonts count="30" x14ac:knownFonts="1">
    <font>
      <sz val="11"/>
      <color theme="1"/>
      <name val="Calibri"/>
      <family val="2"/>
      <scheme val="minor"/>
    </font>
    <font>
      <b/>
      <sz val="11"/>
      <color theme="0"/>
      <name val="Calibri"/>
      <family val="2"/>
      <scheme val="minor"/>
    </font>
    <font>
      <sz val="11"/>
      <color theme="1" tint="0.499984740745262"/>
      <name val="Calibri"/>
      <family val="2"/>
      <scheme val="minor"/>
    </font>
    <font>
      <sz val="11"/>
      <color theme="1" tint="0.34998626667073579"/>
      <name val="Calibri"/>
      <family val="2"/>
      <scheme val="minor"/>
    </font>
    <font>
      <sz val="9"/>
      <color theme="1" tint="0.34998626667073579"/>
      <name val="Arial"/>
      <family val="2"/>
    </font>
    <font>
      <sz val="9"/>
      <color theme="1" tint="0.34998626667073579"/>
      <name val="Calibri"/>
      <family val="2"/>
      <scheme val="minor"/>
    </font>
    <font>
      <sz val="8"/>
      <color theme="1" tint="0.34998626667073579"/>
      <name val="Arial"/>
      <family val="2"/>
    </font>
    <font>
      <sz val="8"/>
      <color theme="1"/>
      <name val="Arial"/>
      <family val="2"/>
    </font>
    <font>
      <sz val="8"/>
      <color theme="1" tint="0.499984740745262"/>
      <name val="Arial"/>
      <family val="2"/>
    </font>
    <font>
      <sz val="8"/>
      <color theme="1"/>
      <name val="Wingdings"/>
      <charset val="2"/>
    </font>
    <font>
      <sz val="7"/>
      <color theme="0"/>
      <name val="Times New Roman"/>
      <family val="1"/>
    </font>
    <font>
      <sz val="8"/>
      <color theme="1"/>
      <name val="Calibri"/>
      <family val="2"/>
      <scheme val="minor"/>
    </font>
    <font>
      <b/>
      <sz val="8"/>
      <name val="Calibri"/>
      <family val="2"/>
      <scheme val="minor"/>
    </font>
    <font>
      <sz val="9"/>
      <color theme="1" tint="0.499984740745262"/>
      <name val="Arial"/>
      <family val="2"/>
    </font>
    <font>
      <b/>
      <sz val="9"/>
      <color theme="0"/>
      <name val="Arial"/>
      <family val="2"/>
    </font>
    <font>
      <b/>
      <sz val="8"/>
      <color theme="1"/>
      <name val="Arial"/>
      <family val="2"/>
    </font>
    <font>
      <b/>
      <sz val="15"/>
      <color theme="1"/>
      <name val="Arial"/>
      <family val="2"/>
    </font>
    <font>
      <b/>
      <sz val="12"/>
      <color theme="1"/>
      <name val="Arial"/>
      <family val="2"/>
    </font>
    <font>
      <sz val="8"/>
      <name val="Arial"/>
      <family val="2"/>
    </font>
    <font>
      <b/>
      <sz val="11"/>
      <color rgb="FFFFFFFF"/>
      <name val="Calibri"/>
      <family val="2"/>
      <scheme val="minor"/>
    </font>
    <font>
      <sz val="11"/>
      <color rgb="FFFFFFFF"/>
      <name val="Calibri"/>
      <family val="2"/>
      <scheme val="minor"/>
    </font>
    <font>
      <b/>
      <sz val="8"/>
      <color rgb="FF262626"/>
      <name val="Arial"/>
      <family val="2"/>
    </font>
    <font>
      <sz val="8"/>
      <color rgb="FF262626"/>
      <name val="Arial"/>
      <family val="2"/>
    </font>
    <font>
      <sz val="8"/>
      <color rgb="FF262626"/>
      <name val="Wingdings"/>
      <charset val="2"/>
    </font>
    <font>
      <sz val="11"/>
      <color rgb="FF262626"/>
      <name val="Calibri"/>
      <family val="2"/>
      <scheme val="minor"/>
    </font>
    <font>
      <b/>
      <sz val="10"/>
      <name val="Arial"/>
    </font>
    <font>
      <sz val="11"/>
      <color theme="1"/>
      <name val="Arial"/>
    </font>
    <font>
      <b/>
      <sz val="10"/>
      <color theme="1"/>
      <name val="Arial"/>
    </font>
    <font>
      <b/>
      <sz val="10"/>
      <color theme="1"/>
      <name val="Arial"/>
      <family val="2"/>
    </font>
    <font>
      <sz val="28"/>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6" tint="0.59996337778862885"/>
        <bgColor indexed="64"/>
      </patternFill>
    </fill>
    <fill>
      <patternFill patternType="solid">
        <fgColor rgb="FF17365D"/>
      </patternFill>
    </fill>
    <fill>
      <patternFill patternType="solid">
        <fgColor rgb="FF4F6128"/>
      </patternFill>
    </fill>
  </fills>
  <borders count="11">
    <border>
      <left/>
      <right/>
      <top/>
      <bottom/>
      <diagonal/>
    </border>
    <border>
      <left/>
      <right/>
      <top style="thin">
        <color theme="0"/>
      </top>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145">
    <xf numFmtId="0" fontId="0" fillId="0" borderId="0" xfId="0"/>
    <xf numFmtId="0" fontId="0" fillId="0" borderId="0" xfId="0" applyBorder="1"/>
    <xf numFmtId="0" fontId="0" fillId="0" borderId="0" xfId="0" applyFill="1" applyProtection="1"/>
    <xf numFmtId="0" fontId="0" fillId="0" borderId="0" xfId="0" applyProtection="1"/>
    <xf numFmtId="0" fontId="0" fillId="0" borderId="0" xfId="0" applyFill="1" applyBorder="1" applyAlignment="1" applyProtection="1"/>
    <xf numFmtId="0" fontId="0" fillId="0" borderId="0" xfId="0" applyAlignment="1" applyProtection="1">
      <alignment horizontal="center"/>
    </xf>
    <xf numFmtId="0" fontId="0" fillId="0" borderId="0" xfId="0" applyBorder="1" applyProtection="1"/>
    <xf numFmtId="0" fontId="0" fillId="0" borderId="0" xfId="0" applyBorder="1" applyAlignment="1">
      <alignment horizontal="center"/>
    </xf>
    <xf numFmtId="0" fontId="0" fillId="0" borderId="0" xfId="0" applyFill="1" applyProtection="1">
      <protection hidden="1"/>
    </xf>
    <xf numFmtId="0" fontId="0" fillId="0" borderId="0" xfId="0" applyFill="1" applyAlignment="1" applyProtection="1">
      <alignment horizontal="center"/>
      <protection hidden="1"/>
    </xf>
    <xf numFmtId="0" fontId="0" fillId="0" borderId="0" xfId="0" applyFill="1" applyBorder="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0" xfId="0" applyProtection="1">
      <protection hidden="1"/>
    </xf>
    <xf numFmtId="0" fontId="11" fillId="0" borderId="0" xfId="0" applyFont="1" applyAlignment="1" applyProtection="1">
      <alignment horizontal="left" vertical="top" wrapText="1"/>
      <protection hidden="1"/>
    </xf>
    <xf numFmtId="0" fontId="0" fillId="0" borderId="0" xfId="0" applyFill="1" applyAlignment="1" applyProtection="1">
      <alignment vertical="center"/>
      <protection hidden="1"/>
    </xf>
    <xf numFmtId="0" fontId="0" fillId="0" borderId="0" xfId="0" applyFill="1" applyBorder="1" applyAlignment="1" applyProtection="1">
      <alignment vertic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9" fontId="5" fillId="2" borderId="0" xfId="0" applyNumberFormat="1" applyFont="1" applyFill="1" applyBorder="1" applyAlignment="1" applyProtection="1">
      <alignment vertical="center"/>
      <protection hidden="1"/>
    </xf>
    <xf numFmtId="0" fontId="2" fillId="2" borderId="0" xfId="0" applyFont="1" applyFill="1" applyBorder="1" applyAlignment="1" applyProtection="1">
      <alignment vertical="center"/>
      <protection hidden="1"/>
    </xf>
    <xf numFmtId="0" fontId="3" fillId="5" borderId="1" xfId="0" applyFont="1" applyFill="1" applyBorder="1" applyAlignment="1" applyProtection="1">
      <alignment vertical="center"/>
      <protection hidden="1"/>
    </xf>
    <xf numFmtId="0" fontId="4" fillId="5" borderId="1" xfId="0" applyFont="1" applyFill="1" applyBorder="1" applyAlignment="1" applyProtection="1">
      <alignment vertical="center"/>
      <protection hidden="1"/>
    </xf>
    <xf numFmtId="9" fontId="5" fillId="5" borderId="1" xfId="0" applyNumberFormat="1" applyFont="1" applyFill="1" applyBorder="1" applyAlignment="1" applyProtection="1">
      <alignment vertical="center"/>
      <protection hidden="1"/>
    </xf>
    <xf numFmtId="0" fontId="2" fillId="5" borderId="1" xfId="0" applyFont="1" applyFill="1" applyBorder="1" applyAlignment="1" applyProtection="1">
      <alignment vertical="center"/>
      <protection hidden="1"/>
    </xf>
    <xf numFmtId="0" fontId="0" fillId="5" borderId="0" xfId="0" applyFill="1" applyBorder="1" applyAlignment="1" applyProtection="1">
      <alignment vertical="center"/>
      <protection hidden="1"/>
    </xf>
    <xf numFmtId="0" fontId="2" fillId="6" borderId="1" xfId="0" applyFont="1" applyFill="1" applyBorder="1" applyAlignment="1" applyProtection="1">
      <alignment vertical="center"/>
      <protection hidden="1"/>
    </xf>
    <xf numFmtId="0" fontId="0" fillId="6" borderId="0" xfId="0" applyFill="1" applyBorder="1" applyAlignment="1" applyProtection="1">
      <alignment vertical="center"/>
      <protection hidden="1"/>
    </xf>
    <xf numFmtId="0" fontId="6" fillId="5" borderId="0" xfId="0" applyFont="1" applyFill="1" applyBorder="1" applyAlignment="1" applyProtection="1">
      <alignment vertical="center"/>
      <protection hidden="1"/>
    </xf>
    <xf numFmtId="0" fontId="7" fillId="5" borderId="0" xfId="0" applyFont="1" applyFill="1" applyBorder="1" applyAlignment="1" applyProtection="1">
      <alignment vertical="center"/>
      <protection hidden="1"/>
    </xf>
    <xf numFmtId="0" fontId="8" fillId="5" borderId="0" xfId="0" applyFont="1" applyFill="1" applyBorder="1" applyAlignment="1" applyProtection="1">
      <alignment vertical="center"/>
      <protection hidden="1"/>
    </xf>
    <xf numFmtId="0" fontId="8" fillId="6" borderId="0" xfId="0" applyFont="1" applyFill="1" applyBorder="1" applyAlignment="1" applyProtection="1">
      <alignment vertical="center"/>
      <protection hidden="1"/>
    </xf>
    <xf numFmtId="0" fontId="7" fillId="6" borderId="0" xfId="0" applyFont="1" applyFill="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6" fillId="5" borderId="2" xfId="0" applyFont="1" applyFill="1" applyBorder="1" applyAlignment="1" applyProtection="1">
      <alignment vertical="center"/>
      <protection hidden="1"/>
    </xf>
    <xf numFmtId="9" fontId="6" fillId="5" borderId="2" xfId="0" applyNumberFormat="1" applyFont="1" applyFill="1" applyBorder="1" applyAlignment="1" applyProtection="1">
      <alignment vertical="center"/>
      <protection hidden="1"/>
    </xf>
    <xf numFmtId="0" fontId="8" fillId="5" borderId="2" xfId="0" applyFont="1" applyFill="1" applyBorder="1" applyAlignment="1" applyProtection="1">
      <alignment vertical="center"/>
      <protection hidden="1"/>
    </xf>
    <xf numFmtId="0" fontId="7" fillId="5" borderId="2" xfId="0" applyFont="1" applyFill="1" applyBorder="1" applyAlignment="1" applyProtection="1">
      <alignment vertical="center"/>
      <protection hidden="1"/>
    </xf>
    <xf numFmtId="0" fontId="8" fillId="6" borderId="2" xfId="0" applyFont="1" applyFill="1" applyBorder="1" applyAlignment="1" applyProtection="1">
      <alignment vertical="center"/>
      <protection hidden="1"/>
    </xf>
    <xf numFmtId="0" fontId="7" fillId="6" borderId="2" xfId="0" applyFont="1" applyFill="1" applyBorder="1" applyAlignment="1" applyProtection="1">
      <alignment vertical="center"/>
      <protection hidden="1"/>
    </xf>
    <xf numFmtId="166" fontId="8" fillId="6" borderId="2"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166" fontId="13" fillId="6" borderId="0" xfId="0" applyNumberFormat="1" applyFont="1" applyFill="1" applyBorder="1" applyAlignment="1" applyProtection="1">
      <alignment horizontal="center" vertical="center"/>
      <protection hidden="1"/>
    </xf>
    <xf numFmtId="0" fontId="6" fillId="5" borderId="1" xfId="0" applyFont="1" applyFill="1" applyBorder="1" applyAlignment="1" applyProtection="1">
      <alignment vertical="center"/>
      <protection hidden="1"/>
    </xf>
    <xf numFmtId="9" fontId="6" fillId="5" borderId="1" xfId="0" applyNumberFormat="1" applyFont="1" applyFill="1" applyBorder="1" applyAlignment="1" applyProtection="1">
      <alignment vertical="center"/>
      <protection hidden="1"/>
    </xf>
    <xf numFmtId="0" fontId="8" fillId="5" borderId="1" xfId="0" applyFont="1" applyFill="1" applyBorder="1" applyAlignment="1" applyProtection="1">
      <alignment vertical="center"/>
      <protection hidden="1"/>
    </xf>
    <xf numFmtId="0" fontId="8" fillId="6" borderId="1" xfId="0" applyFont="1" applyFill="1" applyBorder="1" applyAlignment="1" applyProtection="1">
      <alignment vertical="center"/>
      <protection hidden="1"/>
    </xf>
    <xf numFmtId="166" fontId="13" fillId="6" borderId="1" xfId="0" applyNumberFormat="1" applyFont="1" applyFill="1" applyBorder="1" applyAlignment="1" applyProtection="1">
      <alignment horizontal="center" vertical="center"/>
      <protection hidden="1"/>
    </xf>
    <xf numFmtId="0" fontId="6" fillId="2" borderId="0" xfId="0" applyFont="1" applyFill="1" applyBorder="1" applyAlignment="1" applyProtection="1">
      <alignment vertical="center"/>
      <protection hidden="1"/>
    </xf>
    <xf numFmtId="0" fontId="7" fillId="2" borderId="0" xfId="0" applyFont="1" applyFill="1" applyBorder="1" applyAlignment="1" applyProtection="1">
      <alignment vertical="center"/>
      <protection hidden="1"/>
    </xf>
    <xf numFmtId="0" fontId="8" fillId="2" borderId="0" xfId="0" applyFont="1" applyFill="1" applyBorder="1" applyAlignment="1" applyProtection="1">
      <alignment vertical="center"/>
      <protection hidden="1"/>
    </xf>
    <xf numFmtId="0" fontId="7" fillId="0" borderId="0" xfId="0" applyFont="1" applyBorder="1" applyAlignment="1" applyProtection="1">
      <alignment vertical="center"/>
      <protection hidden="1"/>
    </xf>
    <xf numFmtId="167" fontId="0" fillId="0" borderId="0" xfId="0" applyNumberFormat="1" applyBorder="1" applyProtection="1">
      <protection hidden="1"/>
    </xf>
    <xf numFmtId="167" fontId="0" fillId="0" borderId="0" xfId="0" applyNumberFormat="1" applyBorder="1" applyAlignment="1" applyProtection="1">
      <alignment horizontal="center" vertical="center"/>
      <protection hidden="1"/>
    </xf>
    <xf numFmtId="9" fontId="0" fillId="0" borderId="0" xfId="0" applyNumberFormat="1" applyBorder="1" applyAlignment="1" applyProtection="1">
      <alignment horizontal="center" vertical="center"/>
      <protection hidden="1"/>
    </xf>
    <xf numFmtId="0" fontId="0" fillId="0" borderId="0" xfId="0" applyAlignment="1" applyProtection="1">
      <alignment horizontal="center" vertical="center"/>
      <protection hidden="1"/>
    </xf>
    <xf numFmtId="0" fontId="6" fillId="5" borderId="0" xfId="0" applyFont="1" applyFill="1" applyBorder="1" applyAlignment="1" applyProtection="1">
      <alignment horizontal="center" vertical="center"/>
      <protection hidden="1"/>
    </xf>
    <xf numFmtId="0" fontId="18" fillId="5" borderId="0" xfId="0" applyFont="1" applyFill="1" applyBorder="1" applyAlignment="1" applyProtection="1">
      <alignment horizontal="center" vertical="center"/>
      <protection hidden="1"/>
    </xf>
    <xf numFmtId="0" fontId="18" fillId="5" borderId="0" xfId="0" applyFont="1" applyFill="1" applyBorder="1" applyAlignment="1" applyProtection="1">
      <alignment vertical="center"/>
      <protection hidden="1"/>
    </xf>
    <xf numFmtId="0" fontId="0" fillId="7" borderId="0" xfId="0" applyFill="1" applyBorder="1" applyAlignment="1" applyProtection="1">
      <alignment vertical="center"/>
      <protection hidden="1"/>
    </xf>
    <xf numFmtId="0" fontId="19" fillId="7" borderId="0" xfId="0" applyFont="1" applyFill="1" applyBorder="1" applyAlignment="1" applyProtection="1">
      <alignment vertical="center"/>
      <protection hidden="1"/>
    </xf>
    <xf numFmtId="0" fontId="21" fillId="5" borderId="0" xfId="0" quotePrefix="1" applyFont="1" applyFill="1" applyBorder="1" applyAlignment="1" applyProtection="1">
      <alignment vertical="center"/>
      <protection hidden="1"/>
    </xf>
    <xf numFmtId="0" fontId="21" fillId="5" borderId="0" xfId="0" applyFont="1" applyFill="1" applyBorder="1" applyAlignment="1" applyProtection="1">
      <alignment vertical="center"/>
      <protection hidden="1"/>
    </xf>
    <xf numFmtId="167" fontId="21" fillId="5" borderId="0" xfId="0" applyNumberFormat="1" applyFont="1" applyFill="1" applyBorder="1" applyAlignment="1" applyProtection="1">
      <alignment vertical="center"/>
      <protection hidden="1"/>
    </xf>
    <xf numFmtId="0" fontId="22" fillId="5" borderId="0" xfId="0" applyFont="1" applyFill="1" applyBorder="1" applyAlignment="1" applyProtection="1">
      <alignment vertical="center"/>
      <protection hidden="1"/>
    </xf>
    <xf numFmtId="0" fontId="23" fillId="0" borderId="0" xfId="0" applyFont="1" applyBorder="1" applyAlignment="1" applyProtection="1">
      <alignment horizontal="center" vertical="center"/>
      <protection hidden="1"/>
    </xf>
    <xf numFmtId="0" fontId="24" fillId="0" borderId="0" xfId="0" applyFont="1" applyBorder="1" applyProtection="1">
      <protection hidden="1"/>
    </xf>
    <xf numFmtId="0" fontId="22" fillId="6" borderId="0" xfId="0" applyFont="1" applyFill="1" applyBorder="1" applyAlignment="1" applyProtection="1">
      <alignment vertical="center"/>
      <protection hidden="1"/>
    </xf>
    <xf numFmtId="0" fontId="24" fillId="4" borderId="0" xfId="0" applyFont="1" applyFill="1" applyBorder="1" applyProtection="1">
      <protection hidden="1"/>
    </xf>
    <xf numFmtId="165" fontId="21" fillId="5" borderId="0" xfId="0" applyNumberFormat="1" applyFont="1" applyFill="1" applyBorder="1" applyAlignment="1" applyProtection="1">
      <alignment vertical="center"/>
      <protection hidden="1"/>
    </xf>
    <xf numFmtId="0" fontId="22" fillId="5" borderId="2" xfId="0" applyFont="1" applyFill="1" applyBorder="1" applyAlignment="1" applyProtection="1">
      <alignment vertical="center"/>
      <protection hidden="1"/>
    </xf>
    <xf numFmtId="164" fontId="22" fillId="5" borderId="0" xfId="0" applyNumberFormat="1" applyFont="1" applyFill="1" applyBorder="1" applyAlignment="1" applyProtection="1">
      <alignment vertical="center"/>
      <protection hidden="1"/>
    </xf>
    <xf numFmtId="165" fontId="22" fillId="5" borderId="0" xfId="0" applyNumberFormat="1" applyFont="1" applyFill="1" applyBorder="1" applyAlignment="1" applyProtection="1">
      <alignment vertical="center"/>
      <protection hidden="1"/>
    </xf>
    <xf numFmtId="9" fontId="22" fillId="0" borderId="0" xfId="0" applyNumberFormat="1" applyFont="1" applyFill="1" applyBorder="1" applyAlignment="1" applyProtection="1">
      <alignment vertical="center"/>
      <protection locked="0" hidden="1"/>
    </xf>
    <xf numFmtId="169" fontId="22" fillId="0" borderId="0" xfId="0" applyNumberFormat="1" applyFont="1" applyFill="1" applyBorder="1" applyAlignment="1" applyProtection="1">
      <alignment vertical="center"/>
      <protection locked="0" hidden="1"/>
    </xf>
    <xf numFmtId="9" fontId="22" fillId="5" borderId="2" xfId="0" applyNumberFormat="1" applyFont="1" applyFill="1" applyBorder="1" applyAlignment="1" applyProtection="1">
      <alignment vertical="center"/>
      <protection hidden="1"/>
    </xf>
    <xf numFmtId="9" fontId="22" fillId="5" borderId="0" xfId="0" applyNumberFormat="1" applyFont="1" applyFill="1" applyBorder="1" applyAlignment="1" applyProtection="1">
      <alignment vertical="center"/>
      <protection hidden="1"/>
    </xf>
    <xf numFmtId="9" fontId="22" fillId="5" borderId="1" xfId="0" applyNumberFormat="1" applyFont="1" applyFill="1" applyBorder="1" applyAlignment="1" applyProtection="1">
      <alignment vertical="center"/>
      <protection hidden="1"/>
    </xf>
    <xf numFmtId="0" fontId="22" fillId="5" borderId="1" xfId="0" applyFont="1" applyFill="1" applyBorder="1" applyAlignment="1" applyProtection="1">
      <alignment vertical="center"/>
      <protection hidden="1"/>
    </xf>
    <xf numFmtId="0" fontId="22" fillId="4" borderId="0" xfId="0" applyFont="1" applyFill="1" applyBorder="1" applyAlignment="1" applyProtection="1">
      <alignment vertical="center"/>
      <protection hidden="1"/>
    </xf>
    <xf numFmtId="165" fontId="22" fillId="4" borderId="0" xfId="0" applyNumberFormat="1" applyFont="1" applyFill="1" applyBorder="1" applyAlignment="1" applyProtection="1">
      <alignment vertical="center"/>
      <protection hidden="1"/>
    </xf>
    <xf numFmtId="168" fontId="22" fillId="0" borderId="0" xfId="0" applyNumberFormat="1" applyFont="1" applyFill="1" applyBorder="1" applyAlignment="1" applyProtection="1">
      <alignment vertical="center"/>
      <protection locked="0" hidden="1"/>
    </xf>
    <xf numFmtId="168" fontId="22" fillId="5" borderId="0" xfId="0" applyNumberFormat="1" applyFont="1" applyFill="1" applyBorder="1" applyAlignment="1" applyProtection="1">
      <alignment horizontal="right" vertical="center"/>
      <protection hidden="1"/>
    </xf>
    <xf numFmtId="164" fontId="22" fillId="0" borderId="0" xfId="0" applyNumberFormat="1" applyFont="1" applyFill="1" applyBorder="1" applyAlignment="1" applyProtection="1">
      <alignment vertical="center"/>
      <protection locked="0" hidden="1"/>
    </xf>
    <xf numFmtId="164" fontId="22" fillId="5" borderId="0" xfId="0" applyNumberFormat="1" applyFont="1" applyFill="1" applyBorder="1" applyAlignment="1" applyProtection="1">
      <alignment horizontal="right" vertical="center"/>
      <protection hidden="1"/>
    </xf>
    <xf numFmtId="167" fontId="22" fillId="4" borderId="0" xfId="0" applyNumberFormat="1" applyFont="1" applyFill="1" applyBorder="1" applyAlignment="1" applyProtection="1">
      <alignment vertical="center"/>
      <protection hidden="1"/>
    </xf>
    <xf numFmtId="167" fontId="22" fillId="5" borderId="0" xfId="0" applyNumberFormat="1" applyFont="1" applyFill="1" applyBorder="1" applyAlignment="1" applyProtection="1">
      <alignment horizontal="right" vertical="center"/>
      <protection hidden="1"/>
    </xf>
    <xf numFmtId="166" fontId="22" fillId="0" borderId="0" xfId="0" applyNumberFormat="1" applyFont="1" applyFill="1" applyBorder="1" applyAlignment="1" applyProtection="1">
      <alignment vertical="center"/>
      <protection locked="0" hidden="1"/>
    </xf>
    <xf numFmtId="166" fontId="22" fillId="6" borderId="2" xfId="0" applyNumberFormat="1" applyFont="1" applyFill="1" applyBorder="1" applyAlignment="1" applyProtection="1">
      <alignment horizontal="center" vertical="center"/>
      <protection hidden="1"/>
    </xf>
    <xf numFmtId="166" fontId="22" fillId="6" borderId="0" xfId="0" applyNumberFormat="1" applyFont="1" applyFill="1" applyBorder="1" applyAlignment="1" applyProtection="1">
      <alignment horizontal="center" vertical="center"/>
      <protection hidden="1"/>
    </xf>
    <xf numFmtId="0" fontId="26" fillId="0" borderId="0" xfId="0" applyFont="1" applyBorder="1"/>
    <xf numFmtId="0" fontId="26" fillId="0" borderId="0" xfId="0" applyFont="1" applyBorder="1" applyProtection="1">
      <protection hidden="1"/>
    </xf>
    <xf numFmtId="0" fontId="0" fillId="0" borderId="6" xfId="0" applyFill="1" applyBorder="1" applyProtection="1">
      <protection hidden="1"/>
    </xf>
    <xf numFmtId="41" fontId="22" fillId="0" borderId="0" xfId="0" applyNumberFormat="1" applyFont="1" applyFill="1" applyBorder="1" applyAlignment="1" applyProtection="1">
      <alignment vertical="center"/>
      <protection locked="0" hidden="1"/>
    </xf>
    <xf numFmtId="41" fontId="22" fillId="5" borderId="0" xfId="0" applyNumberFormat="1" applyFont="1" applyFill="1" applyBorder="1" applyAlignment="1" applyProtection="1">
      <alignment vertical="center"/>
      <protection hidden="1"/>
    </xf>
    <xf numFmtId="41" fontId="22" fillId="5" borderId="0" xfId="0" applyNumberFormat="1" applyFont="1" applyFill="1" applyBorder="1" applyAlignment="1" applyProtection="1">
      <alignment horizontal="right" vertical="center"/>
      <protection hidden="1"/>
    </xf>
    <xf numFmtId="43" fontId="0" fillId="0" borderId="0" xfId="0" applyNumberFormat="1" applyBorder="1" applyProtection="1">
      <protection hidden="1"/>
    </xf>
    <xf numFmtId="41" fontId="22" fillId="4" borderId="0" xfId="0" applyNumberFormat="1" applyFont="1" applyFill="1" applyBorder="1" applyAlignment="1" applyProtection="1">
      <alignment vertical="center"/>
      <protection hidden="1"/>
    </xf>
    <xf numFmtId="41" fontId="0" fillId="0" borderId="0" xfId="0" applyNumberFormat="1" applyBorder="1" applyProtection="1">
      <protection hidden="1"/>
    </xf>
    <xf numFmtId="41" fontId="21" fillId="5" borderId="0" xfId="0" applyNumberFormat="1" applyFont="1" applyFill="1" applyBorder="1" applyAlignment="1" applyProtection="1">
      <alignment vertical="center"/>
      <protection hidden="1"/>
    </xf>
    <xf numFmtId="43" fontId="24" fillId="0" borderId="0" xfId="0" applyNumberFormat="1" applyFont="1" applyBorder="1" applyProtection="1">
      <protection hidden="1"/>
    </xf>
    <xf numFmtId="0" fontId="17" fillId="0" borderId="0" xfId="0" applyFont="1" applyBorder="1" applyAlignment="1" applyProtection="1">
      <alignment horizontal="center" vertical="center" wrapText="1"/>
      <protection hidden="1"/>
    </xf>
    <xf numFmtId="0" fontId="19" fillId="7" borderId="0" xfId="0" applyFont="1" applyFill="1" applyBorder="1" applyAlignment="1" applyProtection="1">
      <alignment horizontal="center" vertical="center"/>
      <protection hidden="1"/>
    </xf>
    <xf numFmtId="170" fontId="22" fillId="5" borderId="0" xfId="0" applyNumberFormat="1" applyFont="1" applyFill="1" applyBorder="1" applyAlignment="1" applyProtection="1">
      <alignment horizontal="right" vertical="center"/>
      <protection hidden="1"/>
    </xf>
    <xf numFmtId="0" fontId="29" fillId="0" borderId="0" xfId="0" applyFont="1" applyBorder="1" applyAlignment="1" applyProtection="1">
      <alignment vertical="center"/>
      <protection hidden="1"/>
    </xf>
    <xf numFmtId="0" fontId="29" fillId="0" borderId="0" xfId="0" applyFont="1" applyBorder="1" applyAlignment="1" applyProtection="1">
      <alignment horizontal="center" vertical="center"/>
      <protection hidden="1"/>
    </xf>
    <xf numFmtId="0" fontId="0" fillId="0" borderId="7" xfId="0" applyFill="1" applyBorder="1" applyProtection="1">
      <protection hidden="1"/>
    </xf>
    <xf numFmtId="0" fontId="0" fillId="0" borderId="6" xfId="0" applyBorder="1"/>
    <xf numFmtId="0" fontId="29" fillId="0" borderId="6" xfId="0" applyFont="1" applyBorder="1" applyAlignment="1" applyProtection="1">
      <alignment vertical="center"/>
      <protection hidden="1"/>
    </xf>
    <xf numFmtId="0" fontId="0" fillId="0" borderId="6" xfId="0" applyBorder="1" applyAlignment="1">
      <alignment horizontal="center"/>
    </xf>
    <xf numFmtId="0" fontId="0" fillId="0" borderId="8" xfId="0" applyBorder="1"/>
    <xf numFmtId="0" fontId="0" fillId="0" borderId="9" xfId="0" applyFill="1" applyBorder="1" applyProtection="1">
      <protection hidden="1"/>
    </xf>
    <xf numFmtId="0" fontId="0" fillId="0" borderId="10" xfId="0" applyBorder="1"/>
    <xf numFmtId="0" fontId="29" fillId="0" borderId="10" xfId="0" applyFont="1" applyBorder="1" applyAlignment="1" applyProtection="1">
      <alignment horizontal="center" vertical="center"/>
      <protection hidden="1"/>
    </xf>
    <xf numFmtId="0" fontId="0" fillId="0" borderId="9" xfId="0" applyBorder="1" applyProtection="1">
      <protection hidden="1"/>
    </xf>
    <xf numFmtId="0" fontId="11" fillId="0" borderId="10" xfId="0" applyFont="1" applyBorder="1" applyAlignment="1" applyProtection="1">
      <alignment horizontal="left" vertical="top" wrapText="1"/>
      <protection hidden="1"/>
    </xf>
    <xf numFmtId="0" fontId="12" fillId="0" borderId="10" xfId="0" applyFont="1" applyBorder="1" applyAlignment="1" applyProtection="1">
      <alignment vertical="center" shrinkToFit="1"/>
      <protection hidden="1"/>
    </xf>
    <xf numFmtId="0" fontId="0" fillId="0" borderId="10" xfId="0" applyBorder="1" applyProtection="1">
      <protection hidden="1"/>
    </xf>
    <xf numFmtId="0" fontId="0" fillId="0" borderId="9" xfId="0" applyFill="1" applyBorder="1" applyAlignment="1" applyProtection="1">
      <alignment vertical="center"/>
      <protection hidden="1"/>
    </xf>
    <xf numFmtId="0" fontId="0" fillId="0" borderId="9" xfId="0" applyBorder="1" applyAlignment="1" applyProtection="1">
      <alignment vertical="center"/>
      <protection hidden="1"/>
    </xf>
    <xf numFmtId="0" fontId="14" fillId="3" borderId="3" xfId="0" applyFont="1" applyFill="1" applyBorder="1" applyAlignment="1" applyProtection="1">
      <alignment horizontal="center" shrinkToFit="1"/>
      <protection hidden="1"/>
    </xf>
    <xf numFmtId="0" fontId="14" fillId="3" borderId="4" xfId="0" applyFont="1" applyFill="1" applyBorder="1" applyAlignment="1" applyProtection="1">
      <alignment horizontal="center" shrinkToFit="1"/>
      <protection hidden="1"/>
    </xf>
    <xf numFmtId="0" fontId="14" fillId="3" borderId="5" xfId="0" applyFont="1" applyFill="1" applyBorder="1" applyAlignment="1" applyProtection="1">
      <alignment horizontal="center" shrinkToFit="1"/>
      <protection hidden="1"/>
    </xf>
    <xf numFmtId="0" fontId="7" fillId="0" borderId="0" xfId="0" applyFont="1" applyBorder="1" applyAlignment="1" applyProtection="1">
      <alignment horizontal="center" vertical="center" wrapText="1"/>
      <protection hidden="1"/>
    </xf>
    <xf numFmtId="167" fontId="22" fillId="6" borderId="0" xfId="0" applyNumberFormat="1" applyFont="1" applyFill="1" applyBorder="1" applyAlignment="1" applyProtection="1">
      <alignment horizontal="center" vertical="center"/>
      <protection hidden="1"/>
    </xf>
    <xf numFmtId="167" fontId="21" fillId="6" borderId="0" xfId="0" applyNumberFormat="1" applyFont="1" applyFill="1" applyBorder="1" applyAlignment="1" applyProtection="1">
      <alignment horizontal="center" vertical="center"/>
      <protection hidden="1"/>
    </xf>
    <xf numFmtId="0" fontId="16" fillId="0" borderId="0" xfId="0" applyFont="1" applyBorder="1" applyAlignment="1" applyProtection="1">
      <alignment horizontal="center" vertical="center" wrapText="1"/>
      <protection hidden="1"/>
    </xf>
    <xf numFmtId="0" fontId="17" fillId="0" borderId="0" xfId="0" applyFont="1" applyBorder="1" applyAlignment="1" applyProtection="1">
      <alignment horizontal="center" vertical="center" wrapText="1"/>
      <protection hidden="1"/>
    </xf>
    <xf numFmtId="0" fontId="19" fillId="7" borderId="0" xfId="0" applyFont="1" applyFill="1" applyBorder="1" applyAlignment="1" applyProtection="1">
      <alignment horizontal="center" vertical="center"/>
      <protection hidden="1"/>
    </xf>
    <xf numFmtId="0" fontId="20" fillId="8" borderId="0" xfId="0" applyFont="1" applyFill="1" applyBorder="1" applyAlignment="1" applyProtection="1">
      <alignment horizontal="center" vertical="top"/>
      <protection hidden="1"/>
    </xf>
    <xf numFmtId="0" fontId="7" fillId="0" borderId="0" xfId="0" quotePrefix="1"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28" fillId="0" borderId="0" xfId="0" quotePrefix="1"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10" fillId="0" borderId="0" xfId="0" applyFont="1" applyFill="1" applyBorder="1" applyAlignment="1" applyProtection="1">
      <alignment horizontal="center"/>
    </xf>
    <xf numFmtId="0" fontId="7" fillId="0" borderId="0" xfId="0" applyFont="1" applyBorder="1" applyAlignment="1" applyProtection="1">
      <alignment horizontal="left" vertical="top" wrapText="1"/>
      <protection hidden="1"/>
    </xf>
    <xf numFmtId="0" fontId="20" fillId="8" borderId="0" xfId="0" applyFont="1" applyFill="1" applyBorder="1" applyAlignment="1" applyProtection="1">
      <alignment horizontal="center" vertical="center"/>
      <protection hidden="1"/>
    </xf>
    <xf numFmtId="0" fontId="27" fillId="0" borderId="0" xfId="0" applyFont="1" applyBorder="1" applyAlignment="1">
      <alignment horizontal="center"/>
    </xf>
    <xf numFmtId="0" fontId="25" fillId="0" borderId="0" xfId="0" applyFont="1" applyBorder="1" applyAlignment="1" applyProtection="1">
      <alignment horizontal="center" vertical="center" shrinkToFit="1"/>
      <protection hidden="1"/>
    </xf>
    <xf numFmtId="0" fontId="29" fillId="0" borderId="9"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29" fillId="0" borderId="10" xfId="0" applyFont="1" applyBorder="1" applyAlignment="1" applyProtection="1">
      <alignment horizontal="center" vertical="center"/>
      <protection hidden="1"/>
    </xf>
  </cellXfs>
  <cellStyles count="1">
    <cellStyle name="Normal" xfId="0" builtinId="0"/>
  </cellStyles>
  <dxfs count="0"/>
  <tableStyles count="0" defaultTableStyle="TableStyleMedium9" defaultPivotStyle="PivotStyleLight16"/>
  <colors>
    <mruColors>
      <color rgb="FF33CC33"/>
      <color rgb="FF00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466725</xdr:colOff>
      <xdr:row>77</xdr:row>
      <xdr:rowOff>68111</xdr:rowOff>
    </xdr:from>
    <xdr:to>
      <xdr:col>6</xdr:col>
      <xdr:colOff>19050</xdr:colOff>
      <xdr:row>79</xdr:row>
      <xdr:rowOff>198589</xdr:rowOff>
    </xdr:to>
    <xdr:pic>
      <xdr:nvPicPr>
        <xdr:cNvPr id="3" name="Picture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14425" y="9678836"/>
          <a:ext cx="1933575" cy="644828"/>
        </a:xfrm>
        <a:prstGeom prst="rect">
          <a:avLst/>
        </a:prstGeom>
        <a:noFill/>
        <a:ln w="9525">
          <a:noFill/>
          <a:miter lim="800000"/>
          <a:headEnd/>
          <a:tailEnd/>
        </a:ln>
      </xdr:spPr>
    </xdr:pic>
    <xdr:clientData/>
  </xdr:twoCellAnchor>
  <xdr:twoCellAnchor editAs="oneCell">
    <xdr:from>
      <xdr:col>5</xdr:col>
      <xdr:colOff>142875</xdr:colOff>
      <xdr:row>36</xdr:row>
      <xdr:rowOff>76200</xdr:rowOff>
    </xdr:from>
    <xdr:to>
      <xdr:col>5</xdr:col>
      <xdr:colOff>476250</xdr:colOff>
      <xdr:row>38</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5075" y="5029200"/>
          <a:ext cx="285790" cy="342948"/>
        </a:xfrm>
        <a:prstGeom prst="rect">
          <a:avLst/>
        </a:prstGeom>
      </xdr:spPr>
    </xdr:pic>
    <xdr:clientData/>
  </xdr:twoCellAnchor>
  <xdr:twoCellAnchor editAs="oneCell">
    <xdr:from>
      <xdr:col>21</xdr:col>
      <xdr:colOff>180975</xdr:colOff>
      <xdr:row>36</xdr:row>
      <xdr:rowOff>95250</xdr:rowOff>
    </xdr:from>
    <xdr:to>
      <xdr:col>21</xdr:col>
      <xdr:colOff>590550</xdr:colOff>
      <xdr:row>38</xdr:row>
      <xdr:rowOff>95250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24525" y="5048250"/>
          <a:ext cx="352474" cy="323895"/>
        </a:xfrm>
        <a:prstGeom prst="rect">
          <a:avLst/>
        </a:prstGeom>
      </xdr:spPr>
    </xdr:pic>
    <xdr:clientData/>
  </xdr:twoCellAnchor>
  <xdr:twoCellAnchor editAs="oneCell">
    <xdr:from>
      <xdr:col>5</xdr:col>
      <xdr:colOff>95250</xdr:colOff>
      <xdr:row>54</xdr:row>
      <xdr:rowOff>104775</xdr:rowOff>
    </xdr:from>
    <xdr:to>
      <xdr:col>5</xdr:col>
      <xdr:colOff>438150</xdr:colOff>
      <xdr:row>56</xdr:row>
      <xdr:rowOff>114300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28875" y="7172325"/>
          <a:ext cx="285790" cy="342948"/>
        </a:xfrm>
        <a:prstGeom prst="rect">
          <a:avLst/>
        </a:prstGeom>
      </xdr:spPr>
    </xdr:pic>
    <xdr:clientData/>
  </xdr:twoCellAnchor>
  <xdr:twoCellAnchor editAs="oneCell">
    <xdr:from>
      <xdr:col>21</xdr:col>
      <xdr:colOff>142875</xdr:colOff>
      <xdr:row>54</xdr:row>
      <xdr:rowOff>114300</xdr:rowOff>
    </xdr:from>
    <xdr:to>
      <xdr:col>21</xdr:col>
      <xdr:colOff>552450</xdr:colOff>
      <xdr:row>56</xdr:row>
      <xdr:rowOff>114300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86425" y="7181850"/>
          <a:ext cx="352474" cy="323895"/>
        </a:xfrm>
        <a:prstGeom prst="rect">
          <a:avLst/>
        </a:prstGeom>
      </xdr:spPr>
    </xdr:pic>
    <xdr:clientData/>
  </xdr:twoCellAnchor>
  <xdr:twoCellAnchor>
    <xdr:from>
      <xdr:col>5</xdr:col>
      <xdr:colOff>142875</xdr:colOff>
      <xdr:row>2</xdr:row>
      <xdr:rowOff>9525</xdr:rowOff>
    </xdr:from>
    <xdr:to>
      <xdr:col>13</xdr:col>
      <xdr:colOff>438150</xdr:colOff>
      <xdr:row>5</xdr:row>
      <xdr:rowOff>63803</xdr:rowOff>
    </xdr:to>
    <xdr:pic>
      <xdr:nvPicPr>
        <xdr:cNvPr id="8" name="Picture 4">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05075" y="66675"/>
          <a:ext cx="1933575" cy="64482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14"/>
  <sheetViews>
    <sheetView showGridLines="0" showRowColHeaders="0" tabSelected="1" topLeftCell="A2" zoomScaleNormal="100" workbookViewId="0">
      <selection activeCell="F17" sqref="F17"/>
    </sheetView>
  </sheetViews>
  <sheetFormatPr defaultColWidth="0" defaultRowHeight="15" zeroHeight="1" x14ac:dyDescent="0.25"/>
  <cols>
    <col min="1" max="1" width="0.85546875" style="1" customWidth="1"/>
    <col min="2" max="2" width="1.5703125" style="1" customWidth="1"/>
    <col min="3" max="3" width="4.5703125" style="1" customWidth="1"/>
    <col min="4" max="4" width="2.7109375" style="1" customWidth="1"/>
    <col min="5" max="5" width="25.7109375" style="1" customWidth="1"/>
    <col min="6" max="6" width="10" style="1" customWidth="1"/>
    <col min="7" max="7" width="1.140625" style="1" customWidth="1"/>
    <col min="8" max="8" width="1.140625" style="1" hidden="1" customWidth="1"/>
    <col min="9" max="9" width="1.140625" style="1" customWidth="1"/>
    <col min="10" max="10" width="10" style="7" customWidth="1"/>
    <col min="11" max="11" width="1.140625" style="1" customWidth="1"/>
    <col min="12" max="12" width="1.140625" style="1" hidden="1" customWidth="1"/>
    <col min="13" max="13" width="1.140625" style="1" customWidth="1"/>
    <col min="14" max="14" width="10" style="7" customWidth="1"/>
    <col min="15" max="15" width="1.140625" style="1" customWidth="1"/>
    <col min="16" max="16" width="2.85546875" style="7" customWidth="1"/>
    <col min="17" max="17" width="4.42578125" style="1" customWidth="1"/>
    <col min="18" max="18" width="2.42578125" style="1" customWidth="1"/>
    <col min="19" max="19" width="1.140625" style="1" customWidth="1"/>
    <col min="20" max="20" width="1.140625" style="1" hidden="1" customWidth="1"/>
    <col min="21" max="21" width="1.140625" style="1" customWidth="1"/>
    <col min="22" max="22" width="11.42578125" style="7" customWidth="1"/>
    <col min="23" max="23" width="1.140625" style="1" customWidth="1"/>
    <col min="24" max="24" width="1.140625" style="1" hidden="1" customWidth="1"/>
    <col min="25" max="25" width="4.5703125" style="1" customWidth="1"/>
    <col min="26" max="26" width="1.140625" style="1" customWidth="1"/>
    <col min="27" max="27" width="0.7109375" style="7" customWidth="1"/>
    <col min="28" max="28" width="3.5703125" style="1" hidden="1" customWidth="1"/>
    <col min="29" max="32" width="9.140625" style="1" hidden="1" customWidth="1"/>
    <col min="33" max="34" width="2.5703125" style="1" hidden="1" customWidth="1"/>
    <col min="35" max="16384" width="9.140625" style="1" hidden="1"/>
  </cols>
  <sheetData>
    <row r="1" spans="1:33" customFormat="1" ht="14.25" hidden="1" customHeight="1" x14ac:dyDescent="0.25">
      <c r="A1" s="8"/>
      <c r="B1" s="8"/>
      <c r="C1" s="8"/>
      <c r="D1" s="8"/>
      <c r="E1" s="8"/>
      <c r="F1" s="8"/>
      <c r="G1" s="8"/>
      <c r="H1" s="8"/>
      <c r="I1" s="8"/>
      <c r="J1" s="9"/>
      <c r="K1" s="8"/>
      <c r="L1" s="8"/>
      <c r="M1" s="8"/>
      <c r="N1" s="9"/>
      <c r="O1" s="8"/>
      <c r="P1" s="9"/>
      <c r="Q1" s="8"/>
      <c r="R1" s="8"/>
      <c r="S1" s="8"/>
      <c r="T1" s="8"/>
      <c r="U1" s="8"/>
      <c r="V1" s="9"/>
      <c r="W1" s="8"/>
      <c r="X1" s="8"/>
      <c r="Y1" s="8"/>
      <c r="Z1" s="8"/>
      <c r="AA1" s="9"/>
      <c r="AB1" s="2"/>
      <c r="AC1" s="2"/>
      <c r="AD1" s="2"/>
      <c r="AE1" s="2"/>
      <c r="AF1" s="3"/>
      <c r="AG1" s="3"/>
    </row>
    <row r="2" spans="1:33" customFormat="1" ht="4.5" customHeight="1" x14ac:dyDescent="0.25">
      <c r="A2" s="8"/>
      <c r="B2" s="8"/>
      <c r="C2" s="8"/>
      <c r="D2" s="8"/>
      <c r="E2" s="8"/>
      <c r="F2" s="8"/>
      <c r="G2" s="8"/>
      <c r="H2" s="8"/>
      <c r="I2" s="8"/>
      <c r="J2" s="9"/>
      <c r="K2" s="8"/>
      <c r="L2" s="8"/>
      <c r="M2" s="8"/>
      <c r="N2" s="9"/>
      <c r="O2" s="8"/>
      <c r="P2" s="9"/>
      <c r="Q2" s="8"/>
      <c r="R2" s="8"/>
      <c r="S2" s="8"/>
      <c r="T2" s="8"/>
      <c r="U2" s="8"/>
      <c r="V2" s="9"/>
      <c r="W2" s="8"/>
      <c r="X2" s="8"/>
      <c r="Y2" s="8"/>
      <c r="Z2" s="8"/>
      <c r="AA2" s="9"/>
      <c r="AB2" s="2"/>
      <c r="AC2" s="137"/>
      <c r="AD2" s="137"/>
      <c r="AE2" s="137"/>
      <c r="AF2" s="3"/>
      <c r="AG2" s="3"/>
    </row>
    <row r="3" spans="1:33" customFormat="1" ht="16.5" customHeight="1" x14ac:dyDescent="0.25">
      <c r="A3" s="8"/>
      <c r="B3" s="109"/>
      <c r="C3" s="95"/>
      <c r="D3" s="95"/>
      <c r="E3" s="110"/>
      <c r="F3" s="111"/>
      <c r="G3" s="111"/>
      <c r="H3" s="111"/>
      <c r="I3" s="111"/>
      <c r="J3" s="112"/>
      <c r="K3" s="110"/>
      <c r="L3" s="110"/>
      <c r="M3" s="110"/>
      <c r="N3" s="112"/>
      <c r="O3" s="110"/>
      <c r="P3" s="112"/>
      <c r="Q3" s="110"/>
      <c r="R3" s="110"/>
      <c r="S3" s="110"/>
      <c r="T3" s="110"/>
      <c r="U3" s="110"/>
      <c r="V3" s="112"/>
      <c r="W3" s="110"/>
      <c r="X3" s="110"/>
      <c r="Y3" s="110"/>
      <c r="Z3" s="113"/>
      <c r="AA3" s="9"/>
      <c r="AB3" s="2"/>
      <c r="AC3" s="4"/>
      <c r="AD3" s="4"/>
      <c r="AE3" s="4"/>
      <c r="AF3" s="3"/>
      <c r="AG3" s="3"/>
    </row>
    <row r="4" spans="1:33" customFormat="1" ht="15" customHeight="1" x14ac:dyDescent="0.25">
      <c r="A4" s="8"/>
      <c r="B4" s="114"/>
      <c r="C4" s="10"/>
      <c r="D4" s="11"/>
      <c r="E4" s="107"/>
      <c r="F4" s="107"/>
      <c r="G4" s="107"/>
      <c r="H4" s="107"/>
      <c r="I4" s="107"/>
      <c r="J4" s="7"/>
      <c r="K4" s="1"/>
      <c r="L4" s="1"/>
      <c r="M4" s="1"/>
      <c r="N4" s="7"/>
      <c r="O4" s="1"/>
      <c r="P4" s="7"/>
      <c r="Q4" s="1"/>
      <c r="R4" s="1"/>
      <c r="S4" s="1"/>
      <c r="T4" s="1"/>
      <c r="U4" s="1"/>
      <c r="V4" s="7"/>
      <c r="W4" s="1"/>
      <c r="X4" s="1"/>
      <c r="Y4" s="1"/>
      <c r="Z4" s="115"/>
      <c r="AA4" s="13"/>
      <c r="AB4" s="3"/>
      <c r="AC4" s="5"/>
      <c r="AD4" s="4"/>
      <c r="AE4" s="4"/>
      <c r="AF4" s="3"/>
      <c r="AG4" s="3"/>
    </row>
    <row r="5" spans="1:33" customFormat="1" ht="15" customHeight="1" x14ac:dyDescent="0.25">
      <c r="A5" s="8"/>
      <c r="B5" s="114"/>
      <c r="C5" s="10"/>
      <c r="D5" s="11"/>
      <c r="E5" s="107"/>
      <c r="F5" s="107"/>
      <c r="G5" s="107"/>
      <c r="H5" s="107"/>
      <c r="I5" s="107"/>
      <c r="J5" s="108"/>
      <c r="K5" s="108"/>
      <c r="L5" s="108"/>
      <c r="M5" s="108"/>
      <c r="N5" s="108"/>
      <c r="O5" s="108"/>
      <c r="P5" s="108"/>
      <c r="Q5" s="108"/>
      <c r="R5" s="108"/>
      <c r="S5" s="108"/>
      <c r="T5" s="108"/>
      <c r="U5" s="108"/>
      <c r="V5" s="108"/>
      <c r="W5" s="108"/>
      <c r="X5" s="108"/>
      <c r="Y5" s="108"/>
      <c r="Z5" s="116"/>
      <c r="AA5" s="13"/>
      <c r="AB5" s="3"/>
      <c r="AC5" s="5"/>
      <c r="AD5" s="4"/>
      <c r="AE5" s="4"/>
      <c r="AF5" s="3"/>
      <c r="AG5" s="3"/>
    </row>
    <row r="6" spans="1:33" customFormat="1" ht="15" customHeight="1" x14ac:dyDescent="0.25">
      <c r="A6" s="8"/>
      <c r="B6" s="142" t="s">
        <v>31</v>
      </c>
      <c r="C6" s="143"/>
      <c r="D6" s="143"/>
      <c r="E6" s="143"/>
      <c r="F6" s="143"/>
      <c r="G6" s="143"/>
      <c r="H6" s="143"/>
      <c r="I6" s="143"/>
      <c r="J6" s="143"/>
      <c r="K6" s="143"/>
      <c r="L6" s="143"/>
      <c r="M6" s="143"/>
      <c r="N6" s="143"/>
      <c r="O6" s="143"/>
      <c r="P6" s="143"/>
      <c r="Q6" s="143"/>
      <c r="R6" s="143"/>
      <c r="S6" s="143"/>
      <c r="T6" s="143"/>
      <c r="U6" s="143"/>
      <c r="V6" s="143"/>
      <c r="W6" s="143"/>
      <c r="X6" s="143"/>
      <c r="Y6" s="143"/>
      <c r="Z6" s="144"/>
      <c r="AA6" s="13"/>
      <c r="AB6" s="3"/>
      <c r="AC6" s="5"/>
      <c r="AD6" s="4"/>
      <c r="AE6" s="4"/>
      <c r="AF6" s="3"/>
      <c r="AG6" s="3"/>
    </row>
    <row r="7" spans="1:33" customFormat="1" ht="15" customHeight="1" x14ac:dyDescent="0.25">
      <c r="A7" s="8"/>
      <c r="B7" s="142"/>
      <c r="C7" s="143"/>
      <c r="D7" s="143"/>
      <c r="E7" s="143"/>
      <c r="F7" s="143"/>
      <c r="G7" s="143"/>
      <c r="H7" s="143"/>
      <c r="I7" s="143"/>
      <c r="J7" s="143"/>
      <c r="K7" s="143"/>
      <c r="L7" s="143"/>
      <c r="M7" s="143"/>
      <c r="N7" s="143"/>
      <c r="O7" s="143"/>
      <c r="P7" s="143"/>
      <c r="Q7" s="143"/>
      <c r="R7" s="143"/>
      <c r="S7" s="143"/>
      <c r="T7" s="143"/>
      <c r="U7" s="143"/>
      <c r="V7" s="143"/>
      <c r="W7" s="143"/>
      <c r="X7" s="143"/>
      <c r="Y7" s="143"/>
      <c r="Z7" s="144"/>
      <c r="AA7" s="13"/>
      <c r="AB7" s="3"/>
      <c r="AC7" s="5"/>
      <c r="AD7" s="4"/>
      <c r="AE7" s="4"/>
      <c r="AF7" s="3"/>
      <c r="AG7" s="3"/>
    </row>
    <row r="8" spans="1:33" customFormat="1" ht="60" customHeight="1" x14ac:dyDescent="0.25">
      <c r="A8" s="13"/>
      <c r="B8" s="117"/>
      <c r="C8" s="138" t="s">
        <v>33</v>
      </c>
      <c r="D8" s="138"/>
      <c r="E8" s="138"/>
      <c r="F8" s="138"/>
      <c r="G8" s="138"/>
      <c r="H8" s="138"/>
      <c r="I8" s="138"/>
      <c r="J8" s="138"/>
      <c r="K8" s="138"/>
      <c r="L8" s="138"/>
      <c r="M8" s="138"/>
      <c r="N8" s="138"/>
      <c r="O8" s="138"/>
      <c r="P8" s="138"/>
      <c r="Q8" s="138"/>
      <c r="R8" s="138"/>
      <c r="S8" s="138"/>
      <c r="T8" s="138"/>
      <c r="U8" s="138"/>
      <c r="V8" s="138"/>
      <c r="W8" s="138"/>
      <c r="X8" s="138"/>
      <c r="Y8" s="138"/>
      <c r="Z8" s="118"/>
      <c r="AA8" s="12"/>
      <c r="AB8" s="3"/>
      <c r="AC8" s="5"/>
      <c r="AD8" s="6"/>
      <c r="AE8" s="6"/>
      <c r="AF8" s="6"/>
      <c r="AG8" s="3"/>
    </row>
    <row r="9" spans="1:33" customFormat="1" ht="11.25" customHeight="1" x14ac:dyDescent="0.25">
      <c r="A9" s="13"/>
      <c r="B9" s="117"/>
      <c r="C9" s="141" t="s">
        <v>0</v>
      </c>
      <c r="D9" s="141"/>
      <c r="E9" s="141"/>
      <c r="F9" s="141"/>
      <c r="G9" s="141"/>
      <c r="H9" s="141"/>
      <c r="I9" s="141"/>
      <c r="J9" s="141"/>
      <c r="K9" s="141"/>
      <c r="L9" s="141"/>
      <c r="M9" s="141"/>
      <c r="N9" s="141"/>
      <c r="O9" s="141"/>
      <c r="P9" s="141"/>
      <c r="Q9" s="141"/>
      <c r="R9" s="141"/>
      <c r="S9" s="141"/>
      <c r="T9" s="141"/>
      <c r="U9" s="141"/>
      <c r="V9" s="141"/>
      <c r="W9" s="141"/>
      <c r="X9" s="141"/>
      <c r="Y9" s="141"/>
      <c r="Z9" s="118"/>
      <c r="AA9" s="14"/>
      <c r="AB9" s="3"/>
      <c r="AC9" s="5"/>
      <c r="AD9" s="6"/>
      <c r="AE9" s="6"/>
      <c r="AF9" s="6"/>
      <c r="AG9" s="3"/>
    </row>
    <row r="10" spans="1:33" customFormat="1" ht="16.5" customHeight="1" x14ac:dyDescent="0.25">
      <c r="A10" s="13"/>
      <c r="B10" s="117"/>
      <c r="C10" s="93"/>
      <c r="D10" s="140" t="s">
        <v>1</v>
      </c>
      <c r="E10" s="140"/>
      <c r="F10" s="140"/>
      <c r="G10" s="140"/>
      <c r="H10" s="140"/>
      <c r="I10" s="140"/>
      <c r="J10" s="140"/>
      <c r="K10" s="140"/>
      <c r="L10" s="140"/>
      <c r="M10" s="140"/>
      <c r="N10" s="140"/>
      <c r="O10" s="140"/>
      <c r="P10" s="140"/>
      <c r="Q10" s="140"/>
      <c r="R10" s="140"/>
      <c r="S10" s="140"/>
      <c r="T10" s="140"/>
      <c r="U10" s="140"/>
      <c r="V10" s="140"/>
      <c r="W10" s="93"/>
      <c r="X10" s="93"/>
      <c r="Y10" s="93"/>
      <c r="Z10" s="119"/>
      <c r="AA10" s="13"/>
      <c r="AB10" s="3"/>
      <c r="AC10" s="5"/>
      <c r="AD10" s="6"/>
      <c r="AE10" s="6"/>
      <c r="AF10" s="6"/>
      <c r="AG10" s="3"/>
    </row>
    <row r="11" spans="1:33" customFormat="1" ht="6.75" customHeight="1" x14ac:dyDescent="0.25">
      <c r="A11" s="13"/>
      <c r="B11" s="117"/>
      <c r="C11" s="94"/>
      <c r="D11" s="140"/>
      <c r="E11" s="140"/>
      <c r="F11" s="140"/>
      <c r="G11" s="140"/>
      <c r="H11" s="140"/>
      <c r="I11" s="140"/>
      <c r="J11" s="140"/>
      <c r="K11" s="140"/>
      <c r="L11" s="140"/>
      <c r="M11" s="140"/>
      <c r="N11" s="140"/>
      <c r="O11" s="140"/>
      <c r="P11" s="140"/>
      <c r="Q11" s="140"/>
      <c r="R11" s="140"/>
      <c r="S11" s="140"/>
      <c r="T11" s="140"/>
      <c r="U11" s="140"/>
      <c r="V11" s="140"/>
      <c r="W11" s="94"/>
      <c r="X11" s="94"/>
      <c r="Y11" s="94"/>
      <c r="Z11" s="120"/>
      <c r="AA11" s="9"/>
    </row>
    <row r="12" spans="1:33" customFormat="1" ht="15" customHeight="1" x14ac:dyDescent="0.25">
      <c r="A12" s="15"/>
      <c r="B12" s="121"/>
      <c r="C12" s="16"/>
      <c r="D12" s="17"/>
      <c r="E12" s="17"/>
      <c r="F12" s="17"/>
      <c r="G12" s="17"/>
      <c r="H12" s="17"/>
      <c r="I12" s="17"/>
      <c r="J12" s="18"/>
      <c r="K12" s="17"/>
      <c r="L12" s="17"/>
      <c r="M12" s="17"/>
      <c r="N12" s="18"/>
      <c r="O12" s="17"/>
      <c r="P12" s="18"/>
      <c r="Q12" s="11"/>
      <c r="R12" s="11"/>
      <c r="S12" s="11"/>
      <c r="T12" s="11"/>
      <c r="U12" s="11"/>
      <c r="V12" s="11"/>
      <c r="W12" s="11"/>
      <c r="X12" s="11"/>
      <c r="Y12" s="11"/>
      <c r="Z12" s="120"/>
      <c r="AA12" s="13"/>
      <c r="AB12" s="3"/>
      <c r="AC12" s="5"/>
      <c r="AD12" s="4"/>
      <c r="AE12" s="4"/>
      <c r="AF12" s="3"/>
      <c r="AG12" s="3"/>
    </row>
    <row r="13" spans="1:33" customFormat="1" ht="16.5" customHeight="1" x14ac:dyDescent="0.25">
      <c r="A13" s="15"/>
      <c r="B13" s="121"/>
      <c r="C13" s="16"/>
      <c r="D13" s="131" t="s">
        <v>2</v>
      </c>
      <c r="E13" s="131"/>
      <c r="F13" s="105" t="s">
        <v>3</v>
      </c>
      <c r="G13" s="63"/>
      <c r="H13" s="63"/>
      <c r="I13" s="63"/>
      <c r="J13" s="105" t="s">
        <v>4</v>
      </c>
      <c r="K13" s="63"/>
      <c r="L13" s="63"/>
      <c r="M13" s="63"/>
      <c r="N13" s="105" t="s">
        <v>5</v>
      </c>
      <c r="O13" s="62"/>
      <c r="P13" s="19"/>
      <c r="Q13" s="11"/>
      <c r="R13" s="11"/>
      <c r="S13" s="139" t="s">
        <v>6</v>
      </c>
      <c r="T13" s="139"/>
      <c r="U13" s="139"/>
      <c r="V13" s="139"/>
      <c r="W13" s="139"/>
      <c r="X13" s="11"/>
      <c r="Y13" s="11"/>
      <c r="Z13" s="120"/>
      <c r="AA13" s="13"/>
      <c r="AB13" s="3"/>
      <c r="AC13" s="5"/>
      <c r="AD13" s="4"/>
      <c r="AE13" s="4"/>
      <c r="AF13" s="3"/>
      <c r="AG13" s="3"/>
    </row>
    <row r="14" spans="1:33" customFormat="1" ht="9" customHeight="1" x14ac:dyDescent="0.25">
      <c r="A14" s="15"/>
      <c r="B14" s="121"/>
      <c r="C14" s="16"/>
      <c r="D14" s="20"/>
      <c r="E14" s="21"/>
      <c r="F14" s="22"/>
      <c r="G14" s="23"/>
      <c r="H14" s="17"/>
      <c r="I14" s="23"/>
      <c r="J14" s="23"/>
      <c r="K14" s="23"/>
      <c r="L14" s="17"/>
      <c r="M14" s="23"/>
      <c r="N14" s="23"/>
      <c r="O14" s="23"/>
      <c r="P14" s="18"/>
      <c r="Q14" s="11"/>
      <c r="R14" s="11"/>
      <c r="S14" s="23"/>
      <c r="T14" s="17"/>
      <c r="U14" s="23"/>
      <c r="V14" s="23"/>
      <c r="W14" s="23"/>
      <c r="X14" s="11"/>
      <c r="Y14" s="11"/>
      <c r="Z14" s="120"/>
      <c r="AA14" s="13"/>
      <c r="AB14" s="3"/>
      <c r="AC14" s="5"/>
      <c r="AD14" s="4"/>
      <c r="AE14" s="4"/>
      <c r="AF14" s="3"/>
      <c r="AG14" s="3"/>
    </row>
    <row r="15" spans="1:33" customFormat="1" ht="2.25" customHeight="1" x14ac:dyDescent="0.25">
      <c r="A15" s="15"/>
      <c r="B15" s="121"/>
      <c r="C15" s="16"/>
      <c r="D15" s="24"/>
      <c r="E15" s="25"/>
      <c r="F15" s="26"/>
      <c r="G15" s="27"/>
      <c r="H15" s="28"/>
      <c r="I15" s="27"/>
      <c r="J15" s="27"/>
      <c r="K15" s="27"/>
      <c r="L15" s="28"/>
      <c r="M15" s="27"/>
      <c r="N15" s="27"/>
      <c r="O15" s="27"/>
      <c r="P15" s="18"/>
      <c r="Q15" s="11"/>
      <c r="R15" s="11"/>
      <c r="S15" s="29"/>
      <c r="T15" s="30"/>
      <c r="U15" s="29"/>
      <c r="V15" s="29"/>
      <c r="W15" s="29"/>
      <c r="X15" s="11"/>
      <c r="Y15" s="11"/>
      <c r="Z15" s="120"/>
      <c r="AA15" s="13"/>
      <c r="AB15" s="3"/>
      <c r="AC15" s="5"/>
      <c r="AD15" s="4"/>
      <c r="AE15" s="4"/>
      <c r="AF15" s="6"/>
      <c r="AG15" s="3"/>
    </row>
    <row r="16" spans="1:33" customFormat="1" ht="4.5" customHeight="1" x14ac:dyDescent="0.25">
      <c r="A16" s="15"/>
      <c r="B16" s="121"/>
      <c r="C16" s="16"/>
      <c r="D16" s="31"/>
      <c r="E16" s="32"/>
      <c r="F16" s="32"/>
      <c r="G16" s="33"/>
      <c r="H16" s="32"/>
      <c r="I16" s="33"/>
      <c r="J16" s="33"/>
      <c r="K16" s="33"/>
      <c r="L16" s="32"/>
      <c r="M16" s="33"/>
      <c r="N16" s="33"/>
      <c r="O16" s="33"/>
      <c r="P16" s="18"/>
      <c r="Q16" s="11"/>
      <c r="R16" s="11"/>
      <c r="S16" s="34"/>
      <c r="T16" s="35"/>
      <c r="U16" s="127">
        <f>IF($N$70&gt;$F$70,($J$20/($J$20+$J$26+$J$29+$J$44+$J$48+$J$62+$J$66))*$J$70,"-")</f>
        <v>41368.156250000007</v>
      </c>
      <c r="V16" s="127"/>
      <c r="W16" s="34"/>
      <c r="X16" s="11"/>
      <c r="Y16" s="11"/>
      <c r="Z16" s="120"/>
      <c r="AA16" s="13"/>
      <c r="AB16" s="3"/>
      <c r="AC16" s="5"/>
      <c r="AD16" s="4"/>
      <c r="AE16" s="4"/>
      <c r="AF16" s="6"/>
      <c r="AG16" s="3"/>
    </row>
    <row r="17" spans="1:33" customFormat="1" x14ac:dyDescent="0.25">
      <c r="A17" s="15"/>
      <c r="B17" s="121"/>
      <c r="C17" s="16"/>
      <c r="D17" s="59"/>
      <c r="E17" s="67" t="s">
        <v>7</v>
      </c>
      <c r="F17" s="96">
        <v>500</v>
      </c>
      <c r="G17" s="67"/>
      <c r="H17" s="67"/>
      <c r="I17" s="67"/>
      <c r="J17" s="97"/>
      <c r="K17" s="33"/>
      <c r="L17" s="32"/>
      <c r="M17" s="33"/>
      <c r="N17" s="98">
        <f>F17</f>
        <v>500</v>
      </c>
      <c r="O17" s="33"/>
      <c r="P17" s="18"/>
      <c r="Q17" s="11"/>
      <c r="R17" s="11"/>
      <c r="S17" s="34"/>
      <c r="T17" s="35"/>
      <c r="U17" s="127"/>
      <c r="V17" s="127"/>
      <c r="W17" s="34"/>
      <c r="X17" s="11"/>
      <c r="Y17" s="11"/>
      <c r="Z17" s="120"/>
      <c r="AA17" s="13"/>
      <c r="AB17" s="3"/>
      <c r="AC17" s="5"/>
      <c r="AD17" s="4"/>
      <c r="AE17" s="4"/>
      <c r="AF17" s="6"/>
      <c r="AG17" s="3"/>
    </row>
    <row r="18" spans="1:33" customFormat="1" ht="2.25" customHeight="1" x14ac:dyDescent="0.25">
      <c r="A18" s="15"/>
      <c r="B18" s="121"/>
      <c r="C18" s="16"/>
      <c r="D18" s="31"/>
      <c r="E18" s="67"/>
      <c r="F18" s="97"/>
      <c r="G18" s="67"/>
      <c r="H18" s="67"/>
      <c r="I18" s="67"/>
      <c r="J18" s="67"/>
      <c r="K18" s="33"/>
      <c r="L18" s="32"/>
      <c r="M18" s="33"/>
      <c r="N18" s="67"/>
      <c r="O18" s="33"/>
      <c r="P18" s="18"/>
      <c r="Q18" s="11"/>
      <c r="R18" s="11"/>
      <c r="S18" s="34"/>
      <c r="T18" s="35"/>
      <c r="U18" s="127"/>
      <c r="V18" s="127"/>
      <c r="W18" s="34"/>
      <c r="X18" s="11"/>
      <c r="Y18" s="11"/>
      <c r="Z18" s="120"/>
      <c r="AA18" s="13"/>
      <c r="AB18" s="3"/>
      <c r="AC18" s="5"/>
      <c r="AD18" s="4"/>
      <c r="AE18" s="4"/>
      <c r="AF18" s="6"/>
      <c r="AG18" s="3"/>
    </row>
    <row r="19" spans="1:33" customFormat="1" ht="2.25" customHeight="1" x14ac:dyDescent="0.25">
      <c r="A19" s="15"/>
      <c r="B19" s="121"/>
      <c r="C19" s="16"/>
      <c r="D19" s="31"/>
      <c r="E19" s="67"/>
      <c r="F19" s="97"/>
      <c r="G19" s="67"/>
      <c r="H19" s="67"/>
      <c r="I19" s="67"/>
      <c r="J19" s="67"/>
      <c r="K19" s="33"/>
      <c r="L19" s="32"/>
      <c r="M19" s="33"/>
      <c r="N19" s="67"/>
      <c r="O19" s="33"/>
      <c r="P19" s="18"/>
      <c r="Q19" s="11"/>
      <c r="R19" s="11"/>
      <c r="S19" s="34"/>
      <c r="T19" s="35"/>
      <c r="U19" s="127"/>
      <c r="V19" s="127"/>
      <c r="W19" s="34"/>
      <c r="X19" s="11"/>
      <c r="Y19" s="11"/>
      <c r="Z19" s="120"/>
      <c r="AA19" s="13"/>
      <c r="AB19" s="3"/>
      <c r="AC19" s="5"/>
      <c r="AD19" s="4"/>
      <c r="AE19" s="4"/>
      <c r="AF19" s="6"/>
      <c r="AG19" s="3"/>
    </row>
    <row r="20" spans="1:33" customFormat="1" x14ac:dyDescent="0.25">
      <c r="A20" s="15"/>
      <c r="B20" s="121"/>
      <c r="C20" s="16"/>
      <c r="D20" s="60" t="s">
        <v>8</v>
      </c>
      <c r="E20" s="67" t="s">
        <v>9</v>
      </c>
      <c r="F20" s="76">
        <v>0.9</v>
      </c>
      <c r="G20" s="67"/>
      <c r="H20" s="67"/>
      <c r="I20" s="67"/>
      <c r="J20" s="77">
        <v>0.05</v>
      </c>
      <c r="K20" s="33"/>
      <c r="L20" s="32"/>
      <c r="M20" s="33"/>
      <c r="N20" s="74">
        <f>F20+J20</f>
        <v>0.95000000000000007</v>
      </c>
      <c r="O20" s="33"/>
      <c r="P20" s="18"/>
      <c r="Q20" s="11"/>
      <c r="R20" s="99"/>
      <c r="S20" s="34"/>
      <c r="T20" s="35"/>
      <c r="U20" s="127"/>
      <c r="V20" s="127"/>
      <c r="W20" s="34"/>
      <c r="X20" s="11"/>
      <c r="Y20" s="11"/>
      <c r="Z20" s="120"/>
      <c r="AA20" s="13"/>
      <c r="AB20" s="3"/>
      <c r="AC20" s="5"/>
      <c r="AD20" s="6"/>
      <c r="AE20" s="6"/>
      <c r="AF20" s="6"/>
      <c r="AG20" s="3"/>
    </row>
    <row r="21" spans="1:33" customFormat="1" ht="4.5" customHeight="1" x14ac:dyDescent="0.25">
      <c r="A21" s="15"/>
      <c r="B21" s="121"/>
      <c r="C21" s="16"/>
      <c r="D21" s="31"/>
      <c r="E21" s="67"/>
      <c r="F21" s="67"/>
      <c r="G21" s="67"/>
      <c r="H21" s="67"/>
      <c r="I21" s="67"/>
      <c r="J21" s="67"/>
      <c r="K21" s="33"/>
      <c r="L21" s="32"/>
      <c r="M21" s="33"/>
      <c r="N21" s="67"/>
      <c r="O21" s="33"/>
      <c r="P21" s="18"/>
      <c r="Q21" s="11"/>
      <c r="R21" s="11"/>
      <c r="S21" s="34"/>
      <c r="T21" s="35"/>
      <c r="U21" s="127"/>
      <c r="V21" s="127"/>
      <c r="W21" s="34"/>
      <c r="X21" s="11"/>
      <c r="Y21" s="11"/>
      <c r="Z21" s="120"/>
      <c r="AA21" s="13"/>
      <c r="AB21" s="3"/>
      <c r="AC21" s="5"/>
      <c r="AD21" s="4"/>
      <c r="AE21" s="4"/>
      <c r="AF21" s="6"/>
      <c r="AG21" s="3"/>
    </row>
    <row r="22" spans="1:33" customFormat="1" x14ac:dyDescent="0.25">
      <c r="A22" s="15"/>
      <c r="B22" s="121"/>
      <c r="C22" s="16"/>
      <c r="D22" s="31"/>
      <c r="E22" s="67" t="s">
        <v>7</v>
      </c>
      <c r="F22" s="100">
        <f>F17*F20</f>
        <v>450</v>
      </c>
      <c r="G22" s="67"/>
      <c r="H22" s="67"/>
      <c r="I22" s="67"/>
      <c r="J22" s="97">
        <f>F17*J20</f>
        <v>25</v>
      </c>
      <c r="K22" s="33"/>
      <c r="L22" s="32"/>
      <c r="M22" s="33"/>
      <c r="N22" s="98">
        <f>N17*N20</f>
        <v>475.00000000000006</v>
      </c>
      <c r="O22" s="33"/>
      <c r="P22" s="36"/>
      <c r="Q22" s="11"/>
      <c r="R22" s="11"/>
      <c r="S22" s="34"/>
      <c r="T22" s="35"/>
      <c r="U22" s="127"/>
      <c r="V22" s="127"/>
      <c r="W22" s="34"/>
      <c r="X22" s="11"/>
      <c r="Y22" s="36"/>
      <c r="Z22" s="120"/>
      <c r="AA22" s="13"/>
      <c r="AB22" s="3"/>
      <c r="AC22" s="5"/>
      <c r="AD22" s="4"/>
      <c r="AE22" s="4"/>
      <c r="AF22" s="6"/>
      <c r="AG22" s="3"/>
    </row>
    <row r="23" spans="1:33" customFormat="1" ht="2.25" customHeight="1" x14ac:dyDescent="0.25">
      <c r="A23" s="15"/>
      <c r="B23" s="121"/>
      <c r="C23" s="16"/>
      <c r="D23" s="31"/>
      <c r="E23" s="67"/>
      <c r="F23" s="97"/>
      <c r="G23" s="67"/>
      <c r="H23" s="67"/>
      <c r="I23" s="67"/>
      <c r="J23" s="67"/>
      <c r="K23" s="33"/>
      <c r="L23" s="32"/>
      <c r="M23" s="33"/>
      <c r="N23" s="67"/>
      <c r="O23" s="33"/>
      <c r="P23" s="18"/>
      <c r="Q23" s="11"/>
      <c r="R23" s="11"/>
      <c r="S23" s="34"/>
      <c r="T23" s="35"/>
      <c r="U23" s="127"/>
      <c r="V23" s="127"/>
      <c r="W23" s="34"/>
      <c r="X23" s="11"/>
      <c r="Y23" s="18"/>
      <c r="Z23" s="120"/>
      <c r="AA23" s="13"/>
      <c r="AB23" s="3"/>
      <c r="AC23" s="5"/>
      <c r="AD23" s="4"/>
      <c r="AE23" s="4"/>
      <c r="AF23" s="6"/>
      <c r="AG23" s="3"/>
    </row>
    <row r="24" spans="1:33" customFormat="1" ht="4.5" customHeight="1" x14ac:dyDescent="0.25">
      <c r="A24" s="15"/>
      <c r="B24" s="121"/>
      <c r="C24" s="16"/>
      <c r="D24" s="37"/>
      <c r="E24" s="73"/>
      <c r="F24" s="78"/>
      <c r="G24" s="73"/>
      <c r="H24" s="73"/>
      <c r="I24" s="73"/>
      <c r="J24" s="73"/>
      <c r="K24" s="39"/>
      <c r="L24" s="40"/>
      <c r="M24" s="39"/>
      <c r="N24" s="73"/>
      <c r="O24" s="39"/>
      <c r="P24" s="18"/>
      <c r="Q24" s="11"/>
      <c r="R24" s="11"/>
      <c r="S24" s="41"/>
      <c r="T24" s="42"/>
      <c r="U24" s="91"/>
      <c r="V24" s="91"/>
      <c r="W24" s="41"/>
      <c r="X24" s="11"/>
      <c r="Y24" s="18"/>
      <c r="Z24" s="120"/>
      <c r="AA24" s="13"/>
      <c r="AB24" s="3"/>
      <c r="AC24" s="5"/>
      <c r="AD24" s="6"/>
      <c r="AE24" s="6"/>
      <c r="AF24" s="6"/>
      <c r="AG24" s="3"/>
    </row>
    <row r="25" spans="1:33" customFormat="1" ht="4.5" customHeight="1" x14ac:dyDescent="0.25">
      <c r="A25" s="44"/>
      <c r="B25" s="122"/>
      <c r="C25" s="17"/>
      <c r="D25" s="31"/>
      <c r="E25" s="67"/>
      <c r="F25" s="67"/>
      <c r="G25" s="67"/>
      <c r="H25" s="67"/>
      <c r="I25" s="67"/>
      <c r="J25" s="67"/>
      <c r="K25" s="33"/>
      <c r="L25" s="32"/>
      <c r="M25" s="33"/>
      <c r="N25" s="67"/>
      <c r="O25" s="33"/>
      <c r="P25" s="18"/>
      <c r="Q25" s="11"/>
      <c r="R25" s="11"/>
      <c r="S25" s="34"/>
      <c r="T25" s="35"/>
      <c r="U25" s="92"/>
      <c r="V25" s="92"/>
      <c r="W25" s="34"/>
      <c r="X25" s="11"/>
      <c r="Y25" s="18"/>
      <c r="Z25" s="120"/>
      <c r="AA25" s="13"/>
      <c r="AB25" s="3"/>
      <c r="AC25" s="5"/>
      <c r="AD25" s="6"/>
      <c r="AE25" s="6"/>
      <c r="AF25" s="6"/>
      <c r="AG25" s="3"/>
    </row>
    <row r="26" spans="1:33" customFormat="1" x14ac:dyDescent="0.25">
      <c r="A26" s="44"/>
      <c r="B26" s="122"/>
      <c r="C26" s="17"/>
      <c r="D26" s="60" t="s">
        <v>10</v>
      </c>
      <c r="E26" s="67" t="s">
        <v>11</v>
      </c>
      <c r="F26" s="96">
        <v>100</v>
      </c>
      <c r="G26" s="67"/>
      <c r="H26" s="67"/>
      <c r="I26" s="67"/>
      <c r="J26" s="77">
        <v>0.05</v>
      </c>
      <c r="K26" s="33"/>
      <c r="L26" s="32"/>
      <c r="M26" s="33"/>
      <c r="N26" s="75">
        <f>(F26)*(1+J26)</f>
        <v>105</v>
      </c>
      <c r="O26" s="33"/>
      <c r="P26" s="18"/>
      <c r="Q26" s="11"/>
      <c r="R26" s="99"/>
      <c r="S26" s="34"/>
      <c r="T26" s="35"/>
      <c r="U26" s="127">
        <f>IF($N$70&gt;$F$70,((J26+J29)/($J$20+$J$26+$J$29+$J$44+$J$48+$J$62+$J$66))*$J$70,"-")</f>
        <v>82736.312500000015</v>
      </c>
      <c r="V26" s="127"/>
      <c r="W26" s="34"/>
      <c r="X26" s="11"/>
      <c r="Y26" s="18"/>
      <c r="Z26" s="120"/>
      <c r="AA26" s="13"/>
      <c r="AB26" s="3"/>
      <c r="AC26" s="5"/>
      <c r="AD26" s="6"/>
      <c r="AE26" s="6"/>
      <c r="AF26" s="6"/>
      <c r="AG26" s="3"/>
    </row>
    <row r="27" spans="1:33" customFormat="1" ht="2.25" customHeight="1" x14ac:dyDescent="0.25">
      <c r="A27" s="44"/>
      <c r="B27" s="122"/>
      <c r="C27" s="17"/>
      <c r="D27" s="61"/>
      <c r="E27" s="67"/>
      <c r="F27" s="97"/>
      <c r="G27" s="67"/>
      <c r="H27" s="67"/>
      <c r="I27" s="67"/>
      <c r="J27" s="67"/>
      <c r="K27" s="33"/>
      <c r="L27" s="32"/>
      <c r="M27" s="33"/>
      <c r="N27" s="67"/>
      <c r="O27" s="33"/>
      <c r="P27" s="18"/>
      <c r="Q27" s="11"/>
      <c r="R27" s="11"/>
      <c r="S27" s="34"/>
      <c r="T27" s="35"/>
      <c r="U27" s="127"/>
      <c r="V27" s="127"/>
      <c r="W27" s="34"/>
      <c r="X27" s="11"/>
      <c r="Y27" s="18"/>
      <c r="Z27" s="120"/>
      <c r="AA27" s="13"/>
      <c r="AB27" s="3"/>
      <c r="AC27" s="5"/>
      <c r="AD27" s="6"/>
      <c r="AE27" s="6"/>
      <c r="AF27" s="6"/>
      <c r="AG27" s="3"/>
    </row>
    <row r="28" spans="1:33" customFormat="1" ht="2.25" customHeight="1" x14ac:dyDescent="0.25">
      <c r="A28" s="44"/>
      <c r="B28" s="122"/>
      <c r="C28" s="17"/>
      <c r="D28" s="61"/>
      <c r="E28" s="67"/>
      <c r="F28" s="97"/>
      <c r="G28" s="67"/>
      <c r="H28" s="67"/>
      <c r="I28" s="67"/>
      <c r="J28" s="67"/>
      <c r="K28" s="33"/>
      <c r="L28" s="32"/>
      <c r="M28" s="33"/>
      <c r="N28" s="67"/>
      <c r="O28" s="33"/>
      <c r="P28" s="18"/>
      <c r="Q28" s="11"/>
      <c r="R28" s="11"/>
      <c r="S28" s="34"/>
      <c r="T28" s="35"/>
      <c r="U28" s="127"/>
      <c r="V28" s="127"/>
      <c r="W28" s="34"/>
      <c r="X28" s="11"/>
      <c r="Y28" s="18"/>
      <c r="Z28" s="120"/>
      <c r="AA28" s="13"/>
      <c r="AB28" s="3"/>
      <c r="AC28" s="5"/>
      <c r="AD28" s="6"/>
      <c r="AE28" s="6"/>
      <c r="AF28" s="6"/>
      <c r="AG28" s="3"/>
    </row>
    <row r="29" spans="1:33" customFormat="1" x14ac:dyDescent="0.25">
      <c r="A29" s="44"/>
      <c r="B29" s="122"/>
      <c r="C29" s="17"/>
      <c r="D29" s="60" t="s">
        <v>12</v>
      </c>
      <c r="E29" s="67" t="s">
        <v>13</v>
      </c>
      <c r="F29" s="76">
        <v>0.1</v>
      </c>
      <c r="G29" s="67"/>
      <c r="H29" s="67"/>
      <c r="I29" s="67"/>
      <c r="J29" s="77">
        <v>0.05</v>
      </c>
      <c r="K29" s="33"/>
      <c r="L29" s="32"/>
      <c r="M29" s="33"/>
      <c r="N29" s="74">
        <f>F29+J29</f>
        <v>0.15000000000000002</v>
      </c>
      <c r="O29" s="33"/>
      <c r="P29" s="18"/>
      <c r="Q29" s="11"/>
      <c r="R29" s="101"/>
      <c r="S29" s="34"/>
      <c r="T29" s="35"/>
      <c r="U29" s="127"/>
      <c r="V29" s="127"/>
      <c r="W29" s="34"/>
      <c r="X29" s="11"/>
      <c r="Y29" s="18"/>
      <c r="Z29" s="120"/>
      <c r="AA29" s="13"/>
      <c r="AB29" s="3"/>
      <c r="AC29" s="5"/>
      <c r="AD29" s="6"/>
      <c r="AE29" s="6"/>
      <c r="AF29" s="6"/>
      <c r="AG29" s="3"/>
    </row>
    <row r="30" spans="1:33" customFormat="1" ht="4.5" customHeight="1" x14ac:dyDescent="0.25">
      <c r="A30" s="15"/>
      <c r="B30" s="121"/>
      <c r="C30" s="16"/>
      <c r="D30" s="31"/>
      <c r="E30" s="67"/>
      <c r="F30" s="67"/>
      <c r="G30" s="67"/>
      <c r="H30" s="67"/>
      <c r="I30" s="67"/>
      <c r="J30" s="67"/>
      <c r="K30" s="33"/>
      <c r="L30" s="32"/>
      <c r="M30" s="33"/>
      <c r="N30" s="67"/>
      <c r="O30" s="33"/>
      <c r="P30" s="18"/>
      <c r="Q30" s="11"/>
      <c r="R30" s="11"/>
      <c r="S30" s="34"/>
      <c r="T30" s="35"/>
      <c r="U30" s="127"/>
      <c r="V30" s="127"/>
      <c r="W30" s="34"/>
      <c r="X30" s="11"/>
      <c r="Y30" s="18"/>
      <c r="Z30" s="120"/>
      <c r="AA30" s="13"/>
      <c r="AB30" s="3"/>
      <c r="AC30" s="5"/>
      <c r="AD30" s="4"/>
      <c r="AE30" s="4"/>
      <c r="AF30" s="6"/>
      <c r="AG30" s="3"/>
    </row>
    <row r="31" spans="1:33" customFormat="1" x14ac:dyDescent="0.25">
      <c r="A31" s="15"/>
      <c r="B31" s="121"/>
      <c r="C31" s="16"/>
      <c r="D31" s="31"/>
      <c r="E31" s="67" t="s">
        <v>14</v>
      </c>
      <c r="F31" s="100">
        <f>F26*F29</f>
        <v>10</v>
      </c>
      <c r="G31" s="67"/>
      <c r="H31" s="67"/>
      <c r="I31" s="67"/>
      <c r="J31" s="97">
        <f>(N26*N29)-F31</f>
        <v>5.7500000000000018</v>
      </c>
      <c r="K31" s="33"/>
      <c r="L31" s="32"/>
      <c r="M31" s="33"/>
      <c r="N31" s="98">
        <f>N26*N29</f>
        <v>15.750000000000002</v>
      </c>
      <c r="O31" s="33"/>
      <c r="P31" s="18"/>
      <c r="Q31" s="11"/>
      <c r="R31" s="101"/>
      <c r="S31" s="34"/>
      <c r="T31" s="35"/>
      <c r="U31" s="127"/>
      <c r="V31" s="127"/>
      <c r="W31" s="34"/>
      <c r="X31" s="11"/>
      <c r="Y31" s="18"/>
      <c r="Z31" s="120"/>
      <c r="AA31" s="13"/>
      <c r="AB31" s="3"/>
      <c r="AC31" s="5"/>
      <c r="AD31" s="4"/>
      <c r="AE31" s="4"/>
      <c r="AF31" s="6"/>
      <c r="AG31" s="3"/>
    </row>
    <row r="32" spans="1:33" customFormat="1" ht="4.5" customHeight="1" x14ac:dyDescent="0.25">
      <c r="A32" s="44"/>
      <c r="B32" s="122"/>
      <c r="C32" s="17"/>
      <c r="D32" s="31"/>
      <c r="E32" s="31"/>
      <c r="F32" s="79"/>
      <c r="G32" s="67"/>
      <c r="H32" s="67"/>
      <c r="I32" s="67"/>
      <c r="J32" s="67"/>
      <c r="K32" s="33"/>
      <c r="L32" s="32"/>
      <c r="M32" s="33"/>
      <c r="N32" s="33"/>
      <c r="O32" s="33"/>
      <c r="P32" s="18"/>
      <c r="Q32" s="11"/>
      <c r="R32" s="11"/>
      <c r="S32" s="34"/>
      <c r="T32" s="35"/>
      <c r="U32" s="45"/>
      <c r="V32" s="45"/>
      <c r="W32" s="34"/>
      <c r="X32" s="11"/>
      <c r="Y32" s="18"/>
      <c r="Z32" s="120"/>
      <c r="AA32" s="13"/>
      <c r="AB32" s="3"/>
      <c r="AC32" s="5"/>
      <c r="AD32" s="6"/>
      <c r="AE32" s="6"/>
      <c r="AF32" s="6"/>
      <c r="AG32" s="3"/>
    </row>
    <row r="33" spans="1:33" customFormat="1" ht="2.25" customHeight="1" x14ac:dyDescent="0.25">
      <c r="A33" s="15"/>
      <c r="B33" s="121"/>
      <c r="C33" s="16"/>
      <c r="D33" s="46"/>
      <c r="E33" s="46"/>
      <c r="F33" s="80"/>
      <c r="G33" s="81"/>
      <c r="H33" s="67"/>
      <c r="I33" s="81"/>
      <c r="J33" s="81"/>
      <c r="K33" s="48"/>
      <c r="L33" s="32"/>
      <c r="M33" s="48"/>
      <c r="N33" s="48"/>
      <c r="O33" s="48"/>
      <c r="P33" s="18"/>
      <c r="Q33" s="11"/>
      <c r="R33" s="11"/>
      <c r="S33" s="49"/>
      <c r="T33" s="35"/>
      <c r="U33" s="50"/>
      <c r="V33" s="50"/>
      <c r="W33" s="49"/>
      <c r="X33" s="11"/>
      <c r="Y33" s="18"/>
      <c r="Z33" s="120"/>
      <c r="AA33" s="13"/>
      <c r="AB33" s="3"/>
      <c r="AC33" s="5"/>
      <c r="AD33" s="6"/>
      <c r="AE33" s="6"/>
      <c r="AF33" s="6"/>
      <c r="AG33" s="3"/>
    </row>
    <row r="34" spans="1:33" customFormat="1" x14ac:dyDescent="0.25">
      <c r="A34" s="15"/>
      <c r="B34" s="121"/>
      <c r="C34" s="16"/>
      <c r="D34" s="64" t="s">
        <v>15</v>
      </c>
      <c r="E34" s="71"/>
      <c r="F34" s="102">
        <f>F22+F31</f>
        <v>460</v>
      </c>
      <c r="G34" s="67"/>
      <c r="H34" s="67"/>
      <c r="I34" s="67"/>
      <c r="J34" s="102">
        <f>J22+J31</f>
        <v>30.75</v>
      </c>
      <c r="K34" s="67"/>
      <c r="L34" s="67"/>
      <c r="M34" s="67"/>
      <c r="N34" s="72">
        <f>F34+J34</f>
        <v>490.75</v>
      </c>
      <c r="O34" s="67"/>
      <c r="P34" s="68"/>
      <c r="Q34" s="69"/>
      <c r="R34" s="103"/>
      <c r="S34" s="70"/>
      <c r="T34" s="70"/>
      <c r="U34" s="128">
        <f>IF(($J$70)=0,"Unchanged",$U$16+$U$26)</f>
        <v>124104.46875000003</v>
      </c>
      <c r="V34" s="128"/>
      <c r="W34" s="34"/>
      <c r="X34" s="11"/>
      <c r="Y34" s="36" t="str">
        <f>IF((U34=0),CHAR(167),IF(U34&lt;0,CHAR(234),IF(U34="Unchanged",CHAR(167),CHAR(233))))</f>
        <v>é</v>
      </c>
      <c r="Z34" s="120"/>
      <c r="AA34" s="13"/>
      <c r="AB34" s="3"/>
      <c r="AC34" s="5"/>
      <c r="AD34" s="6"/>
      <c r="AE34" s="6"/>
      <c r="AF34" s="6"/>
      <c r="AG34" s="3"/>
    </row>
    <row r="35" spans="1:33" customFormat="1" ht="2.25" customHeight="1" x14ac:dyDescent="0.25">
      <c r="A35" s="15"/>
      <c r="B35" s="121"/>
      <c r="C35" s="16"/>
      <c r="D35" s="37"/>
      <c r="E35" s="37"/>
      <c r="F35" s="38"/>
      <c r="G35" s="39"/>
      <c r="H35" s="32"/>
      <c r="I35" s="39"/>
      <c r="J35" s="39"/>
      <c r="K35" s="39"/>
      <c r="L35" s="32"/>
      <c r="M35" s="39"/>
      <c r="N35" s="39"/>
      <c r="O35" s="39"/>
      <c r="P35" s="18"/>
      <c r="Q35" s="11"/>
      <c r="R35" s="11"/>
      <c r="S35" s="41"/>
      <c r="T35" s="35"/>
      <c r="U35" s="41"/>
      <c r="V35" s="41"/>
      <c r="W35" s="41"/>
      <c r="X35" s="11"/>
      <c r="Y35" s="11"/>
      <c r="Z35" s="120"/>
      <c r="AA35" s="13"/>
      <c r="AB35" s="3"/>
      <c r="AC35" s="5"/>
      <c r="AD35" s="6"/>
      <c r="AE35" s="6"/>
      <c r="AF35" s="6"/>
      <c r="AG35" s="3"/>
    </row>
    <row r="36" spans="1:33" customFormat="1" ht="9" customHeight="1" x14ac:dyDescent="0.25">
      <c r="A36" s="15"/>
      <c r="B36" s="121"/>
      <c r="C36" s="16"/>
      <c r="D36" s="51"/>
      <c r="E36" s="52"/>
      <c r="F36" s="52"/>
      <c r="G36" s="53"/>
      <c r="H36" s="54"/>
      <c r="I36" s="53"/>
      <c r="J36" s="53"/>
      <c r="K36" s="53"/>
      <c r="L36" s="54"/>
      <c r="M36" s="53"/>
      <c r="N36" s="53"/>
      <c r="O36" s="53"/>
      <c r="P36" s="18"/>
      <c r="Q36" s="11"/>
      <c r="R36" s="11"/>
      <c r="S36" s="53"/>
      <c r="T36" s="54"/>
      <c r="U36" s="53"/>
      <c r="V36" s="53"/>
      <c r="W36" s="53"/>
      <c r="X36" s="11"/>
      <c r="Y36" s="11"/>
      <c r="Z36" s="120"/>
      <c r="AA36" s="13"/>
      <c r="AB36" s="3"/>
      <c r="AC36" s="5"/>
      <c r="AD36" s="6"/>
      <c r="AE36" s="6"/>
      <c r="AF36" s="6"/>
      <c r="AG36" s="3"/>
    </row>
    <row r="37" spans="1:33" customFormat="1" x14ac:dyDescent="0.25">
      <c r="A37" s="15"/>
      <c r="B37" s="121"/>
      <c r="C37" s="16"/>
      <c r="D37" s="17"/>
      <c r="E37" s="17"/>
      <c r="F37" s="17"/>
      <c r="G37" s="17"/>
      <c r="H37" s="17"/>
      <c r="I37" s="17"/>
      <c r="J37" s="18"/>
      <c r="K37" s="17"/>
      <c r="L37" s="17"/>
      <c r="M37" s="17"/>
      <c r="N37" s="18"/>
      <c r="O37" s="17"/>
      <c r="P37" s="18"/>
      <c r="Q37" s="11"/>
      <c r="R37" s="11"/>
      <c r="S37" s="11"/>
      <c r="T37" s="11"/>
      <c r="U37" s="11"/>
      <c r="V37" s="101"/>
      <c r="W37" s="11"/>
      <c r="X37" s="11"/>
      <c r="Y37" s="11"/>
      <c r="Z37" s="120"/>
      <c r="AA37" s="13"/>
      <c r="AB37" s="3"/>
      <c r="AC37" s="5"/>
      <c r="AD37" s="6"/>
      <c r="AE37" s="6"/>
      <c r="AF37" s="6"/>
      <c r="AG37" s="3"/>
    </row>
    <row r="38" spans="1:33" customFormat="1" x14ac:dyDescent="0.25">
      <c r="A38" s="15"/>
      <c r="B38" s="121"/>
      <c r="C38" s="16"/>
      <c r="D38" s="17"/>
      <c r="E38" s="17"/>
      <c r="F38" s="17"/>
      <c r="G38" s="17"/>
      <c r="H38" s="17"/>
      <c r="I38" s="17"/>
      <c r="J38" s="18"/>
      <c r="K38" s="17"/>
      <c r="L38" s="17"/>
      <c r="M38" s="17"/>
      <c r="N38" s="55"/>
      <c r="O38" s="17"/>
      <c r="P38" s="18"/>
      <c r="Q38" s="11"/>
      <c r="R38" s="11"/>
      <c r="S38" s="11"/>
      <c r="T38" s="11"/>
      <c r="U38" s="11"/>
      <c r="V38" s="11"/>
      <c r="W38" s="11"/>
      <c r="X38" s="11"/>
      <c r="Y38" s="11"/>
      <c r="Z38" s="120"/>
      <c r="AA38" s="13"/>
      <c r="AB38" s="3"/>
      <c r="AC38" s="5"/>
      <c r="AD38" s="6"/>
      <c r="AE38" s="6"/>
      <c r="AF38" s="6"/>
      <c r="AG38" s="3"/>
    </row>
    <row r="39" spans="1:33" customFormat="1" x14ac:dyDescent="0.25">
      <c r="A39" s="15"/>
      <c r="B39" s="121"/>
      <c r="C39" s="16"/>
      <c r="D39" s="17"/>
      <c r="E39" s="17"/>
      <c r="F39" s="17"/>
      <c r="G39" s="17"/>
      <c r="H39" s="17"/>
      <c r="I39" s="17"/>
      <c r="J39" s="18"/>
      <c r="K39" s="17"/>
      <c r="L39" s="17"/>
      <c r="M39" s="17"/>
      <c r="N39" s="18"/>
      <c r="O39" s="17"/>
      <c r="P39" s="18"/>
      <c r="Q39" s="11"/>
      <c r="R39" s="11"/>
      <c r="S39" s="11"/>
      <c r="T39" s="11"/>
      <c r="U39" s="11"/>
      <c r="V39" s="11"/>
      <c r="W39" s="11"/>
      <c r="X39" s="11"/>
      <c r="Y39" s="11"/>
      <c r="Z39" s="120"/>
      <c r="AA39" s="13"/>
      <c r="AB39" s="3"/>
      <c r="AC39" s="5"/>
      <c r="AD39" s="6"/>
      <c r="AE39" s="6"/>
      <c r="AF39" s="6"/>
      <c r="AG39" s="3"/>
    </row>
    <row r="40" spans="1:33" customFormat="1" ht="16.5" customHeight="1" x14ac:dyDescent="0.25">
      <c r="A40" s="15"/>
      <c r="B40" s="121"/>
      <c r="C40" s="16"/>
      <c r="D40" s="131" t="s">
        <v>16</v>
      </c>
      <c r="E40" s="131"/>
      <c r="F40" s="105" t="s">
        <v>3</v>
      </c>
      <c r="G40" s="63"/>
      <c r="H40" s="63"/>
      <c r="I40" s="63"/>
      <c r="J40" s="105" t="s">
        <v>4</v>
      </c>
      <c r="K40" s="63"/>
      <c r="L40" s="63"/>
      <c r="M40" s="63"/>
      <c r="N40" s="105" t="s">
        <v>5</v>
      </c>
      <c r="O40" s="62"/>
      <c r="P40" s="19"/>
      <c r="Q40" s="11"/>
      <c r="R40" s="11"/>
      <c r="S40" s="139" t="s">
        <v>6</v>
      </c>
      <c r="T40" s="139"/>
      <c r="U40" s="139"/>
      <c r="V40" s="139"/>
      <c r="W40" s="139"/>
      <c r="X40" s="11"/>
      <c r="Y40" s="11"/>
      <c r="Z40" s="120"/>
      <c r="AA40" s="13"/>
      <c r="AB40" s="3"/>
      <c r="AC40" s="5"/>
      <c r="AD40" s="4"/>
      <c r="AE40" s="4"/>
      <c r="AF40" s="3"/>
      <c r="AG40" s="3"/>
    </row>
    <row r="41" spans="1:33" customFormat="1" ht="9" customHeight="1" x14ac:dyDescent="0.25">
      <c r="A41" s="15"/>
      <c r="B41" s="121"/>
      <c r="C41" s="16"/>
      <c r="D41" s="20"/>
      <c r="E41" s="21"/>
      <c r="F41" s="22"/>
      <c r="G41" s="23"/>
      <c r="H41" s="17"/>
      <c r="I41" s="23"/>
      <c r="J41" s="23"/>
      <c r="K41" s="23"/>
      <c r="L41" s="17"/>
      <c r="M41" s="23"/>
      <c r="N41" s="23"/>
      <c r="O41" s="23"/>
      <c r="P41" s="18"/>
      <c r="Q41" s="11"/>
      <c r="R41" s="11"/>
      <c r="S41" s="23"/>
      <c r="T41" s="17"/>
      <c r="U41" s="23"/>
      <c r="V41" s="23"/>
      <c r="W41" s="23"/>
      <c r="X41" s="11"/>
      <c r="Y41" s="11"/>
      <c r="Z41" s="120"/>
      <c r="AA41" s="13"/>
      <c r="AB41" s="3"/>
      <c r="AC41" s="5"/>
      <c r="AD41" s="4"/>
      <c r="AE41" s="4"/>
      <c r="AF41" s="3"/>
      <c r="AG41" s="3"/>
    </row>
    <row r="42" spans="1:33" customFormat="1" ht="2.25" customHeight="1" x14ac:dyDescent="0.25">
      <c r="A42" s="15"/>
      <c r="B42" s="121"/>
      <c r="C42" s="16"/>
      <c r="D42" s="24"/>
      <c r="E42" s="25"/>
      <c r="F42" s="26"/>
      <c r="G42" s="27"/>
      <c r="H42" s="28"/>
      <c r="I42" s="27"/>
      <c r="J42" s="27"/>
      <c r="K42" s="27"/>
      <c r="L42" s="28"/>
      <c r="M42" s="27"/>
      <c r="N42" s="27"/>
      <c r="O42" s="27"/>
      <c r="P42" s="18"/>
      <c r="Q42" s="11"/>
      <c r="R42" s="11"/>
      <c r="S42" s="29"/>
      <c r="T42" s="30"/>
      <c r="U42" s="29"/>
      <c r="V42" s="29"/>
      <c r="W42" s="29"/>
      <c r="X42" s="11"/>
      <c r="Y42" s="11"/>
      <c r="Z42" s="120"/>
      <c r="AA42" s="13"/>
      <c r="AB42" s="3"/>
      <c r="AC42" s="5"/>
      <c r="AD42" s="4"/>
      <c r="AE42" s="4"/>
      <c r="AF42" s="6"/>
      <c r="AG42" s="3"/>
    </row>
    <row r="43" spans="1:33" customFormat="1" ht="4.5" customHeight="1" x14ac:dyDescent="0.25">
      <c r="A43" s="15"/>
      <c r="B43" s="121"/>
      <c r="C43" s="16"/>
      <c r="D43" s="31"/>
      <c r="E43" s="32"/>
      <c r="F43" s="32"/>
      <c r="G43" s="33"/>
      <c r="H43" s="32"/>
      <c r="I43" s="33"/>
      <c r="J43" s="33"/>
      <c r="K43" s="33"/>
      <c r="L43" s="32"/>
      <c r="M43" s="33"/>
      <c r="N43" s="33"/>
      <c r="O43" s="33"/>
      <c r="P43" s="18"/>
      <c r="Q43" s="11"/>
      <c r="R43" s="11"/>
      <c r="S43" s="34"/>
      <c r="T43" s="35"/>
      <c r="U43" s="127">
        <f>IF($N$70&gt;$F$70,((J44+J48)/($J$20+$J$26+$J$29+$J$44+$J$48+$J$62+$J$66))*$J$70,"-")</f>
        <v>82736.312500000015</v>
      </c>
      <c r="V43" s="127"/>
      <c r="W43" s="34"/>
      <c r="X43" s="11"/>
      <c r="Y43" s="11"/>
      <c r="Z43" s="120"/>
      <c r="AA43" s="13"/>
      <c r="AB43" s="3"/>
      <c r="AC43" s="5"/>
      <c r="AD43" s="4"/>
      <c r="AE43" s="4"/>
      <c r="AF43" s="6"/>
      <c r="AG43" s="3"/>
    </row>
    <row r="44" spans="1:33" customFormat="1" x14ac:dyDescent="0.25">
      <c r="A44" s="15"/>
      <c r="B44" s="121"/>
      <c r="C44" s="16"/>
      <c r="D44" s="60" t="s">
        <v>8</v>
      </c>
      <c r="E44" s="67" t="s">
        <v>17</v>
      </c>
      <c r="F44" s="96">
        <v>4</v>
      </c>
      <c r="G44" s="67"/>
      <c r="H44" s="67"/>
      <c r="I44" s="67"/>
      <c r="J44" s="77">
        <v>0.05</v>
      </c>
      <c r="K44" s="67"/>
      <c r="L44" s="67"/>
      <c r="M44" s="67"/>
      <c r="N44" s="106">
        <f>(1+J44)*F44</f>
        <v>4.2</v>
      </c>
      <c r="O44" s="33"/>
      <c r="P44" s="18"/>
      <c r="Q44" s="11"/>
      <c r="R44" s="11"/>
      <c r="S44" s="34"/>
      <c r="T44" s="35"/>
      <c r="U44" s="127"/>
      <c r="V44" s="127"/>
      <c r="W44" s="34"/>
      <c r="X44" s="11"/>
      <c r="Y44" s="11"/>
      <c r="Z44" s="120"/>
      <c r="AA44" s="13"/>
      <c r="AB44" s="3"/>
      <c r="AC44" s="5"/>
      <c r="AD44" s="4"/>
      <c r="AE44" s="4"/>
      <c r="AF44" s="6"/>
      <c r="AG44" s="3"/>
    </row>
    <row r="45" spans="1:33" customFormat="1" ht="4.5" customHeight="1" x14ac:dyDescent="0.25">
      <c r="A45" s="15"/>
      <c r="B45" s="121"/>
      <c r="C45" s="16"/>
      <c r="D45" s="60"/>
      <c r="E45" s="67"/>
      <c r="F45" s="67"/>
      <c r="G45" s="67"/>
      <c r="H45" s="67"/>
      <c r="I45" s="67"/>
      <c r="J45" s="67"/>
      <c r="K45" s="67"/>
      <c r="L45" s="67"/>
      <c r="M45" s="67"/>
      <c r="N45" s="67"/>
      <c r="O45" s="33"/>
      <c r="P45" s="18"/>
      <c r="Q45" s="11"/>
      <c r="R45" s="11"/>
      <c r="S45" s="34"/>
      <c r="T45" s="35"/>
      <c r="U45" s="127"/>
      <c r="V45" s="127"/>
      <c r="W45" s="34"/>
      <c r="X45" s="11"/>
      <c r="Y45" s="11"/>
      <c r="Z45" s="120"/>
      <c r="AA45" s="13"/>
      <c r="AB45" s="3"/>
      <c r="AC45" s="5"/>
      <c r="AD45" s="4"/>
      <c r="AE45" s="4"/>
      <c r="AF45" s="6"/>
      <c r="AG45" s="3"/>
    </row>
    <row r="46" spans="1:33" customFormat="1" x14ac:dyDescent="0.25">
      <c r="A46" s="15"/>
      <c r="B46" s="121"/>
      <c r="C46" s="16"/>
      <c r="D46" s="60" t="s">
        <v>18</v>
      </c>
      <c r="E46" s="67" t="s">
        <v>19</v>
      </c>
      <c r="F46" s="100">
        <f>F34*F44</f>
        <v>1840</v>
      </c>
      <c r="G46" s="82"/>
      <c r="H46" s="82"/>
      <c r="I46" s="82"/>
      <c r="J46" s="83">
        <f>((F34*N44)+(J34*N44))-F46</f>
        <v>221.15000000000009</v>
      </c>
      <c r="K46" s="67"/>
      <c r="L46" s="67"/>
      <c r="M46" s="67"/>
      <c r="N46" s="98">
        <f>F46+J46</f>
        <v>2061.15</v>
      </c>
      <c r="O46" s="33"/>
      <c r="P46" s="18"/>
      <c r="Q46" s="11"/>
      <c r="R46" s="11"/>
      <c r="S46" s="34"/>
      <c r="T46" s="35"/>
      <c r="U46" s="127"/>
      <c r="V46" s="127"/>
      <c r="W46" s="34"/>
      <c r="X46" s="11"/>
      <c r="Y46" s="11"/>
      <c r="Z46" s="120"/>
      <c r="AA46" s="13"/>
      <c r="AB46" s="3"/>
      <c r="AC46" s="5"/>
      <c r="AD46" s="4"/>
      <c r="AE46" s="4"/>
      <c r="AF46" s="6"/>
      <c r="AG46" s="3"/>
    </row>
    <row r="47" spans="1:33" customFormat="1" ht="4.5" customHeight="1" x14ac:dyDescent="0.25">
      <c r="A47" s="15"/>
      <c r="B47" s="121"/>
      <c r="C47" s="16"/>
      <c r="D47" s="31"/>
      <c r="E47" s="67"/>
      <c r="F47" s="67"/>
      <c r="G47" s="67"/>
      <c r="H47" s="67"/>
      <c r="I47" s="67"/>
      <c r="J47" s="67"/>
      <c r="K47" s="67"/>
      <c r="L47" s="67"/>
      <c r="M47" s="67"/>
      <c r="N47" s="67"/>
      <c r="O47" s="33"/>
      <c r="P47" s="18"/>
      <c r="Q47" s="11"/>
      <c r="R47" s="11"/>
      <c r="S47" s="34"/>
      <c r="T47" s="35"/>
      <c r="U47" s="127"/>
      <c r="V47" s="127"/>
      <c r="W47" s="34"/>
      <c r="X47" s="11"/>
      <c r="Y47" s="11"/>
      <c r="Z47" s="120"/>
      <c r="AA47" s="13"/>
      <c r="AB47" s="3"/>
      <c r="AC47" s="5"/>
      <c r="AD47" s="4"/>
      <c r="AE47" s="4"/>
      <c r="AF47" s="6"/>
      <c r="AG47" s="3"/>
    </row>
    <row r="48" spans="1:33" customFormat="1" x14ac:dyDescent="0.25">
      <c r="A48" s="15"/>
      <c r="B48" s="121"/>
      <c r="C48" s="16"/>
      <c r="D48" s="31"/>
      <c r="E48" s="67" t="s">
        <v>20</v>
      </c>
      <c r="F48" s="84">
        <v>1000</v>
      </c>
      <c r="G48" s="67"/>
      <c r="H48" s="67"/>
      <c r="I48" s="67"/>
      <c r="J48" s="77">
        <v>0.05</v>
      </c>
      <c r="K48" s="67"/>
      <c r="L48" s="67"/>
      <c r="M48" s="67"/>
      <c r="N48" s="85">
        <f>((F48*J48)+F48)</f>
        <v>1050</v>
      </c>
      <c r="O48" s="33"/>
      <c r="P48" s="36"/>
      <c r="Q48" s="11"/>
      <c r="R48" s="11"/>
      <c r="S48" s="34"/>
      <c r="T48" s="35"/>
      <c r="U48" s="127"/>
      <c r="V48" s="127"/>
      <c r="W48" s="34"/>
      <c r="X48" s="11"/>
      <c r="Y48" s="36"/>
      <c r="Z48" s="120"/>
      <c r="AA48" s="13"/>
      <c r="AB48" s="3"/>
      <c r="AC48" s="5"/>
      <c r="AD48" s="4"/>
      <c r="AE48" s="4"/>
      <c r="AF48" s="6"/>
      <c r="AG48" s="3"/>
    </row>
    <row r="49" spans="1:33" customFormat="1" ht="2.25" customHeight="1" x14ac:dyDescent="0.25">
      <c r="A49" s="15"/>
      <c r="B49" s="121"/>
      <c r="C49" s="16"/>
      <c r="D49" s="31"/>
      <c r="E49" s="67"/>
      <c r="F49" s="97"/>
      <c r="G49" s="67"/>
      <c r="H49" s="67"/>
      <c r="I49" s="67"/>
      <c r="J49" s="67"/>
      <c r="K49" s="67"/>
      <c r="L49" s="67"/>
      <c r="M49" s="67"/>
      <c r="N49" s="67"/>
      <c r="O49" s="33"/>
      <c r="P49" s="18"/>
      <c r="Q49" s="11"/>
      <c r="R49" s="11"/>
      <c r="S49" s="34"/>
      <c r="T49" s="35"/>
      <c r="U49" s="127"/>
      <c r="V49" s="127"/>
      <c r="W49" s="34"/>
      <c r="X49" s="11"/>
      <c r="Y49" s="18"/>
      <c r="Z49" s="120"/>
      <c r="AA49" s="13"/>
      <c r="AB49" s="3"/>
      <c r="AC49" s="5"/>
      <c r="AD49" s="4"/>
      <c r="AE49" s="4"/>
      <c r="AF49" s="6"/>
      <c r="AG49" s="3"/>
    </row>
    <row r="50" spans="1:33" customFormat="1" ht="4.5" customHeight="1" x14ac:dyDescent="0.25">
      <c r="A50" s="15"/>
      <c r="B50" s="121"/>
      <c r="C50" s="16"/>
      <c r="D50" s="37"/>
      <c r="E50" s="73"/>
      <c r="F50" s="78"/>
      <c r="G50" s="73"/>
      <c r="H50" s="73"/>
      <c r="I50" s="73"/>
      <c r="J50" s="73"/>
      <c r="K50" s="73"/>
      <c r="L50" s="73"/>
      <c r="M50" s="73"/>
      <c r="N50" s="73"/>
      <c r="O50" s="39"/>
      <c r="P50" s="18"/>
      <c r="Q50" s="11"/>
      <c r="R50" s="11"/>
      <c r="S50" s="41"/>
      <c r="T50" s="42"/>
      <c r="U50" s="43"/>
      <c r="V50" s="43"/>
      <c r="W50" s="41"/>
      <c r="X50" s="11"/>
      <c r="Y50" s="18"/>
      <c r="Z50" s="120"/>
      <c r="AA50" s="13"/>
      <c r="AB50" s="3"/>
      <c r="AC50" s="5"/>
      <c r="AD50" s="6"/>
      <c r="AE50" s="6"/>
      <c r="AF50" s="6"/>
      <c r="AG50" s="3"/>
    </row>
    <row r="51" spans="1:33" customFormat="1" ht="2.25" customHeight="1" x14ac:dyDescent="0.25">
      <c r="A51" s="15"/>
      <c r="B51" s="121"/>
      <c r="C51" s="16"/>
      <c r="D51" s="46"/>
      <c r="E51" s="81"/>
      <c r="F51" s="80"/>
      <c r="G51" s="81"/>
      <c r="H51" s="67"/>
      <c r="I51" s="81"/>
      <c r="J51" s="81"/>
      <c r="K51" s="81"/>
      <c r="L51" s="67"/>
      <c r="M51" s="81"/>
      <c r="N51" s="81"/>
      <c r="O51" s="48"/>
      <c r="P51" s="18"/>
      <c r="Q51" s="11"/>
      <c r="R51" s="11"/>
      <c r="S51" s="49"/>
      <c r="T51" s="35"/>
      <c r="U51" s="50"/>
      <c r="V51" s="50"/>
      <c r="W51" s="49"/>
      <c r="X51" s="11"/>
      <c r="Y51" s="18"/>
      <c r="Z51" s="120"/>
      <c r="AA51" s="13"/>
      <c r="AB51" s="3"/>
      <c r="AC51" s="5"/>
      <c r="AD51" s="6"/>
      <c r="AE51" s="6"/>
      <c r="AF51" s="6"/>
      <c r="AG51" s="3"/>
    </row>
    <row r="52" spans="1:33" customFormat="1" x14ac:dyDescent="0.25">
      <c r="A52" s="15"/>
      <c r="B52" s="121"/>
      <c r="C52" s="16"/>
      <c r="D52" s="64" t="s">
        <v>21</v>
      </c>
      <c r="E52" s="65"/>
      <c r="F52" s="66">
        <f>F34*F44*F48</f>
        <v>1840000</v>
      </c>
      <c r="G52" s="67"/>
      <c r="H52" s="67"/>
      <c r="I52" s="67"/>
      <c r="J52" s="66">
        <f>(N46*N48)-(F46*F48)</f>
        <v>324207.5</v>
      </c>
      <c r="K52" s="67"/>
      <c r="L52" s="67"/>
      <c r="M52" s="67"/>
      <c r="N52" s="66">
        <f>F52+J52</f>
        <v>2164207.5</v>
      </c>
      <c r="O52" s="67"/>
      <c r="P52" s="68"/>
      <c r="Q52" s="69"/>
      <c r="R52" s="103"/>
      <c r="S52" s="70"/>
      <c r="T52" s="70"/>
      <c r="U52" s="128">
        <f>IF(($J$70)=0,"Unchanged",$U$34+$U$43)</f>
        <v>206840.78125000006</v>
      </c>
      <c r="V52" s="128"/>
      <c r="W52" s="34"/>
      <c r="X52" s="11"/>
      <c r="Y52" s="36" t="str">
        <f>IF((U52=0),CHAR(167),IF(U52&lt;0,CHAR(234),IF(U52="Unchanged",CHAR(167),CHAR(233))))</f>
        <v>é</v>
      </c>
      <c r="Z52" s="120"/>
      <c r="AA52" s="13"/>
      <c r="AB52" s="3"/>
      <c r="AC52" s="5"/>
      <c r="AD52" s="6"/>
      <c r="AE52" s="6"/>
      <c r="AF52" s="6"/>
      <c r="AG52" s="3"/>
    </row>
    <row r="53" spans="1:33" customFormat="1" ht="2.25" customHeight="1" x14ac:dyDescent="0.25">
      <c r="A53" s="15"/>
      <c r="B53" s="121"/>
      <c r="C53" s="16"/>
      <c r="D53" s="37"/>
      <c r="E53" s="37"/>
      <c r="F53" s="38"/>
      <c r="G53" s="39"/>
      <c r="H53" s="32"/>
      <c r="I53" s="39"/>
      <c r="J53" s="39"/>
      <c r="K53" s="39"/>
      <c r="L53" s="32"/>
      <c r="M53" s="39"/>
      <c r="N53" s="39"/>
      <c r="O53" s="39"/>
      <c r="P53" s="18"/>
      <c r="Q53" s="11"/>
      <c r="R53" s="11"/>
      <c r="S53" s="41"/>
      <c r="T53" s="35"/>
      <c r="U53" s="41"/>
      <c r="V53" s="41"/>
      <c r="W53" s="41"/>
      <c r="X53" s="11"/>
      <c r="Y53" s="11"/>
      <c r="Z53" s="120"/>
      <c r="AA53" s="13"/>
      <c r="AB53" s="3"/>
      <c r="AC53" s="5"/>
      <c r="AD53" s="6"/>
      <c r="AE53" s="6"/>
      <c r="AF53" s="6"/>
      <c r="AG53" s="3"/>
    </row>
    <row r="54" spans="1:33" customFormat="1" ht="9" customHeight="1" x14ac:dyDescent="0.25">
      <c r="A54" s="15"/>
      <c r="B54" s="121"/>
      <c r="C54" s="16"/>
      <c r="D54" s="51"/>
      <c r="E54" s="52"/>
      <c r="F54" s="52"/>
      <c r="G54" s="53"/>
      <c r="H54" s="54"/>
      <c r="I54" s="53"/>
      <c r="J54" s="53"/>
      <c r="K54" s="53"/>
      <c r="L54" s="54"/>
      <c r="M54" s="53"/>
      <c r="N54" s="53"/>
      <c r="O54" s="53"/>
      <c r="P54" s="18"/>
      <c r="Q54" s="11"/>
      <c r="R54" s="11"/>
      <c r="S54" s="53"/>
      <c r="T54" s="54"/>
      <c r="U54" s="53"/>
      <c r="V54" s="53"/>
      <c r="W54" s="53"/>
      <c r="X54" s="11"/>
      <c r="Y54" s="11"/>
      <c r="Z54" s="120"/>
      <c r="AA54" s="13"/>
      <c r="AB54" s="3"/>
      <c r="AC54" s="5"/>
      <c r="AD54" s="6"/>
      <c r="AE54" s="6"/>
      <c r="AF54" s="6"/>
      <c r="AG54" s="3"/>
    </row>
    <row r="55" spans="1:33" customFormat="1" x14ac:dyDescent="0.25">
      <c r="A55" s="15"/>
      <c r="B55" s="121"/>
      <c r="C55" s="16"/>
      <c r="D55" s="17"/>
      <c r="E55" s="17"/>
      <c r="F55" s="17"/>
      <c r="G55" s="17"/>
      <c r="H55" s="17"/>
      <c r="I55" s="17"/>
      <c r="J55" s="18"/>
      <c r="K55" s="17"/>
      <c r="L55" s="17"/>
      <c r="M55" s="17"/>
      <c r="N55" s="56"/>
      <c r="O55" s="17"/>
      <c r="P55" s="18"/>
      <c r="Q55" s="11"/>
      <c r="R55" s="11"/>
      <c r="S55" s="11"/>
      <c r="T55" s="11"/>
      <c r="U55" s="11"/>
      <c r="V55" s="55"/>
      <c r="W55" s="11"/>
      <c r="X55" s="11"/>
      <c r="Y55" s="11"/>
      <c r="Z55" s="120"/>
      <c r="AA55" s="13"/>
      <c r="AB55" s="3"/>
      <c r="AC55" s="5"/>
      <c r="AD55" s="6"/>
      <c r="AE55" s="6"/>
      <c r="AF55" s="6"/>
      <c r="AG55" s="3"/>
    </row>
    <row r="56" spans="1:33" customFormat="1" x14ac:dyDescent="0.25">
      <c r="A56" s="15"/>
      <c r="B56" s="121"/>
      <c r="C56" s="16"/>
      <c r="D56" s="17"/>
      <c r="E56" s="17"/>
      <c r="F56" s="17"/>
      <c r="G56" s="17"/>
      <c r="H56" s="17"/>
      <c r="I56" s="17"/>
      <c r="J56" s="18"/>
      <c r="K56" s="17"/>
      <c r="L56" s="17"/>
      <c r="M56" s="17"/>
      <c r="N56" s="18"/>
      <c r="O56" s="17"/>
      <c r="P56" s="18"/>
      <c r="Q56" s="11"/>
      <c r="R56" s="11"/>
      <c r="S56" s="11"/>
      <c r="T56" s="11"/>
      <c r="U56" s="11"/>
      <c r="V56" s="11"/>
      <c r="W56" s="11"/>
      <c r="X56" s="11"/>
      <c r="Y56" s="11"/>
      <c r="Z56" s="120"/>
      <c r="AA56" s="13"/>
      <c r="AB56" s="3"/>
      <c r="AC56" s="5"/>
      <c r="AD56" s="6"/>
      <c r="AE56" s="6"/>
      <c r="AF56" s="6"/>
      <c r="AG56" s="3"/>
    </row>
    <row r="57" spans="1:33" customFormat="1" x14ac:dyDescent="0.25">
      <c r="A57" s="16"/>
      <c r="B57" s="121"/>
      <c r="C57" s="16"/>
      <c r="D57" s="17"/>
      <c r="E57" s="17"/>
      <c r="F57" s="17"/>
      <c r="G57" s="17"/>
      <c r="H57" s="17"/>
      <c r="I57" s="17"/>
      <c r="J57" s="18"/>
      <c r="K57" s="17"/>
      <c r="L57" s="17"/>
      <c r="M57" s="17"/>
      <c r="N57" s="18"/>
      <c r="O57" s="17"/>
      <c r="P57" s="18"/>
      <c r="Q57" s="11"/>
      <c r="R57" s="11"/>
      <c r="S57" s="11"/>
      <c r="T57" s="11"/>
      <c r="U57" s="11"/>
      <c r="V57" s="11"/>
      <c r="W57" s="11"/>
      <c r="X57" s="11"/>
      <c r="Y57" s="11"/>
      <c r="Z57" s="120"/>
      <c r="AA57" s="13"/>
      <c r="AB57" s="3"/>
      <c r="AC57" s="5"/>
      <c r="AD57" s="6"/>
      <c r="AE57" s="6"/>
      <c r="AF57" s="6"/>
      <c r="AG57" s="3"/>
    </row>
    <row r="58" spans="1:33" customFormat="1" ht="16.5" customHeight="1" x14ac:dyDescent="0.25">
      <c r="A58" s="15"/>
      <c r="B58" s="121"/>
      <c r="C58" s="16"/>
      <c r="D58" s="131" t="s">
        <v>22</v>
      </c>
      <c r="E58" s="131"/>
      <c r="F58" s="105" t="s">
        <v>3</v>
      </c>
      <c r="G58" s="63"/>
      <c r="H58" s="63"/>
      <c r="I58" s="63"/>
      <c r="J58" s="105" t="s">
        <v>4</v>
      </c>
      <c r="K58" s="63"/>
      <c r="L58" s="63"/>
      <c r="M58" s="63"/>
      <c r="N58" s="105" t="s">
        <v>5</v>
      </c>
      <c r="O58" s="62"/>
      <c r="P58" s="19"/>
      <c r="Q58" s="11"/>
      <c r="R58" s="11"/>
      <c r="S58" s="132" t="s">
        <v>6</v>
      </c>
      <c r="T58" s="132"/>
      <c r="U58" s="132"/>
      <c r="V58" s="132"/>
      <c r="W58" s="132"/>
      <c r="X58" s="11"/>
      <c r="Y58" s="11"/>
      <c r="Z58" s="120"/>
      <c r="AA58" s="13"/>
      <c r="AB58" s="3"/>
      <c r="AC58" s="5"/>
      <c r="AD58" s="4"/>
      <c r="AE58" s="4"/>
      <c r="AF58" s="3"/>
      <c r="AG58" s="3"/>
    </row>
    <row r="59" spans="1:33" customFormat="1" ht="9" customHeight="1" x14ac:dyDescent="0.25">
      <c r="A59" s="15"/>
      <c r="B59" s="121"/>
      <c r="C59" s="16"/>
      <c r="D59" s="20"/>
      <c r="E59" s="21"/>
      <c r="F59" s="22"/>
      <c r="G59" s="23"/>
      <c r="H59" s="17"/>
      <c r="I59" s="23"/>
      <c r="J59" s="23"/>
      <c r="K59" s="23"/>
      <c r="L59" s="17"/>
      <c r="M59" s="23"/>
      <c r="N59" s="23"/>
      <c r="O59" s="23"/>
      <c r="P59" s="18"/>
      <c r="Q59" s="11"/>
      <c r="R59" s="11"/>
      <c r="S59" s="23"/>
      <c r="T59" s="17"/>
      <c r="U59" s="23"/>
      <c r="V59" s="23"/>
      <c r="W59" s="23"/>
      <c r="X59" s="11"/>
      <c r="Y59" s="11"/>
      <c r="Z59" s="120"/>
      <c r="AA59" s="13"/>
      <c r="AB59" s="3"/>
      <c r="AC59" s="5"/>
      <c r="AD59" s="4"/>
      <c r="AE59" s="4"/>
      <c r="AF59" s="3"/>
      <c r="AG59" s="3"/>
    </row>
    <row r="60" spans="1:33" customFormat="1" ht="2.25" customHeight="1" x14ac:dyDescent="0.25">
      <c r="A60" s="15"/>
      <c r="B60" s="121"/>
      <c r="C60" s="16"/>
      <c r="D60" s="24"/>
      <c r="E60" s="25"/>
      <c r="F60" s="26"/>
      <c r="G60" s="27"/>
      <c r="H60" s="28"/>
      <c r="I60" s="27"/>
      <c r="J60" s="27"/>
      <c r="K60" s="27"/>
      <c r="L60" s="28"/>
      <c r="M60" s="27"/>
      <c r="N60" s="27"/>
      <c r="O60" s="27"/>
      <c r="P60" s="18"/>
      <c r="Q60" s="11"/>
      <c r="R60" s="11"/>
      <c r="S60" s="29"/>
      <c r="T60" s="30"/>
      <c r="U60" s="29"/>
      <c r="V60" s="29"/>
      <c r="W60" s="29"/>
      <c r="X60" s="11"/>
      <c r="Y60" s="11"/>
      <c r="Z60" s="120"/>
      <c r="AA60" s="13"/>
      <c r="AB60" s="3"/>
      <c r="AC60" s="5"/>
      <c r="AD60" s="4"/>
      <c r="AE60" s="4"/>
      <c r="AF60" s="6"/>
      <c r="AG60" s="3"/>
    </row>
    <row r="61" spans="1:33" customFormat="1" ht="4.5" customHeight="1" x14ac:dyDescent="0.25">
      <c r="A61" s="15"/>
      <c r="B61" s="121"/>
      <c r="C61" s="16"/>
      <c r="D61" s="31"/>
      <c r="E61" s="32"/>
      <c r="F61" s="32"/>
      <c r="G61" s="33"/>
      <c r="H61" s="32"/>
      <c r="I61" s="33"/>
      <c r="J61" s="33"/>
      <c r="K61" s="33"/>
      <c r="L61" s="32"/>
      <c r="M61" s="33"/>
      <c r="N61" s="33"/>
      <c r="O61" s="33"/>
      <c r="P61" s="18"/>
      <c r="Q61" s="11"/>
      <c r="R61" s="11"/>
      <c r="S61" s="34"/>
      <c r="T61" s="35"/>
      <c r="U61" s="127">
        <f>IF($N$70&gt;$F$70,((J62+J66)/($J$20+$J$26+$J$29+$J$44+$J$48+$J$62+$J$66))*$J$70,"-")</f>
        <v>-41368.156250000007</v>
      </c>
      <c r="V61" s="127"/>
      <c r="W61" s="34"/>
      <c r="X61" s="11"/>
      <c r="Y61" s="11"/>
      <c r="Z61" s="120"/>
      <c r="AA61" s="13"/>
      <c r="AB61" s="3"/>
      <c r="AC61" s="5"/>
      <c r="AD61" s="4"/>
      <c r="AE61" s="4"/>
      <c r="AF61" s="6"/>
      <c r="AG61" s="3"/>
    </row>
    <row r="62" spans="1:33" customFormat="1" x14ac:dyDescent="0.25">
      <c r="A62" s="15"/>
      <c r="B62" s="121"/>
      <c r="C62" s="16"/>
      <c r="D62" s="60" t="s">
        <v>23</v>
      </c>
      <c r="E62" s="67" t="s">
        <v>24</v>
      </c>
      <c r="F62" s="86">
        <v>0.3</v>
      </c>
      <c r="G62" s="67"/>
      <c r="H62" s="67"/>
      <c r="I62" s="67"/>
      <c r="J62" s="77">
        <v>0.05</v>
      </c>
      <c r="K62" s="67"/>
      <c r="L62" s="67"/>
      <c r="M62" s="67"/>
      <c r="N62" s="87">
        <f>F62+J62</f>
        <v>0.35</v>
      </c>
      <c r="O62" s="33"/>
      <c r="P62" s="18"/>
      <c r="Q62" s="11"/>
      <c r="R62" s="11"/>
      <c r="S62" s="34"/>
      <c r="T62" s="35"/>
      <c r="U62" s="127"/>
      <c r="V62" s="127"/>
      <c r="W62" s="34"/>
      <c r="X62" s="11"/>
      <c r="Y62" s="11"/>
      <c r="Z62" s="120"/>
      <c r="AA62" s="13"/>
      <c r="AB62" s="3"/>
      <c r="AC62" s="5"/>
      <c r="AD62" s="4"/>
      <c r="AE62" s="4"/>
      <c r="AF62" s="6"/>
      <c r="AG62" s="3"/>
    </row>
    <row r="63" spans="1:33" customFormat="1" ht="4.5" customHeight="1" x14ac:dyDescent="0.25">
      <c r="A63" s="15"/>
      <c r="B63" s="121"/>
      <c r="C63" s="16"/>
      <c r="D63" s="31"/>
      <c r="E63" s="67"/>
      <c r="F63" s="67"/>
      <c r="G63" s="67"/>
      <c r="H63" s="67"/>
      <c r="I63" s="67"/>
      <c r="J63" s="67"/>
      <c r="K63" s="67"/>
      <c r="L63" s="67"/>
      <c r="M63" s="67"/>
      <c r="N63" s="67"/>
      <c r="O63" s="33"/>
      <c r="P63" s="18"/>
      <c r="Q63" s="11"/>
      <c r="R63" s="11"/>
      <c r="S63" s="34"/>
      <c r="T63" s="35"/>
      <c r="U63" s="127"/>
      <c r="V63" s="127"/>
      <c r="W63" s="34"/>
      <c r="X63" s="11"/>
      <c r="Y63" s="11"/>
      <c r="Z63" s="120"/>
      <c r="AA63" s="13"/>
      <c r="AB63" s="3"/>
      <c r="AC63" s="5"/>
      <c r="AD63" s="4"/>
      <c r="AE63" s="4"/>
      <c r="AF63" s="6"/>
      <c r="AG63" s="3"/>
    </row>
    <row r="64" spans="1:33" customFormat="1" x14ac:dyDescent="0.25">
      <c r="A64" s="15"/>
      <c r="B64" s="121"/>
      <c r="C64" s="16"/>
      <c r="D64" s="31"/>
      <c r="E64" s="67" t="s">
        <v>25</v>
      </c>
      <c r="F64" s="88">
        <f>F52*F62</f>
        <v>552000</v>
      </c>
      <c r="G64" s="82"/>
      <c r="H64" s="82"/>
      <c r="I64" s="82"/>
      <c r="J64" s="88">
        <f>(N52*N62)-(F64)</f>
        <v>205472.625</v>
      </c>
      <c r="K64" s="67"/>
      <c r="L64" s="67"/>
      <c r="M64" s="67"/>
      <c r="N64" s="89">
        <f>F64+J64</f>
        <v>757472.625</v>
      </c>
      <c r="O64" s="33"/>
      <c r="P64" s="18"/>
      <c r="Q64" s="11"/>
      <c r="R64" s="11"/>
      <c r="S64" s="34"/>
      <c r="T64" s="35"/>
      <c r="U64" s="127"/>
      <c r="V64" s="127"/>
      <c r="W64" s="34"/>
      <c r="X64" s="11"/>
      <c r="Y64" s="11"/>
      <c r="Z64" s="120"/>
      <c r="AA64" s="13"/>
      <c r="AB64" s="3"/>
      <c r="AC64" s="5"/>
      <c r="AD64" s="4"/>
      <c r="AE64" s="4"/>
      <c r="AF64" s="6"/>
      <c r="AG64" s="3"/>
    </row>
    <row r="65" spans="1:33" customFormat="1" ht="4.5" customHeight="1" x14ac:dyDescent="0.25">
      <c r="A65" s="15"/>
      <c r="B65" s="121"/>
      <c r="C65" s="16"/>
      <c r="D65" s="31"/>
      <c r="E65" s="67"/>
      <c r="F65" s="67"/>
      <c r="G65" s="67"/>
      <c r="H65" s="67"/>
      <c r="I65" s="67"/>
      <c r="J65" s="67"/>
      <c r="K65" s="67"/>
      <c r="L65" s="67"/>
      <c r="M65" s="67"/>
      <c r="N65" s="67"/>
      <c r="O65" s="33"/>
      <c r="P65" s="18"/>
      <c r="Q65" s="11"/>
      <c r="R65" s="11"/>
      <c r="S65" s="34"/>
      <c r="T65" s="35"/>
      <c r="U65" s="127"/>
      <c r="V65" s="127"/>
      <c r="W65" s="34"/>
      <c r="X65" s="11"/>
      <c r="Y65" s="11"/>
      <c r="Z65" s="120"/>
      <c r="AA65" s="13"/>
      <c r="AB65" s="3"/>
      <c r="AC65" s="5"/>
      <c r="AD65" s="4"/>
      <c r="AE65" s="4"/>
      <c r="AF65" s="6"/>
      <c r="AG65" s="3"/>
    </row>
    <row r="66" spans="1:33" customFormat="1" x14ac:dyDescent="0.25">
      <c r="A66" s="15"/>
      <c r="B66" s="121"/>
      <c r="C66" s="16"/>
      <c r="D66" s="31"/>
      <c r="E66" s="67" t="s">
        <v>26</v>
      </c>
      <c r="F66" s="90">
        <v>400000</v>
      </c>
      <c r="G66" s="67"/>
      <c r="H66" s="67"/>
      <c r="I66" s="67"/>
      <c r="J66" s="77">
        <v>-0.1</v>
      </c>
      <c r="K66" s="67"/>
      <c r="L66" s="67"/>
      <c r="M66" s="67"/>
      <c r="N66" s="89">
        <f>F66-(F66*J66)</f>
        <v>440000</v>
      </c>
      <c r="O66" s="33"/>
      <c r="P66" s="36"/>
      <c r="Q66" s="11"/>
      <c r="R66" s="11"/>
      <c r="S66" s="34"/>
      <c r="T66" s="35"/>
      <c r="U66" s="127"/>
      <c r="V66" s="127"/>
      <c r="W66" s="34"/>
      <c r="X66" s="11"/>
      <c r="Y66" s="36"/>
      <c r="Z66" s="120"/>
      <c r="AA66" s="13"/>
      <c r="AB66" s="3"/>
      <c r="AC66" s="5"/>
      <c r="AD66" s="4"/>
      <c r="AE66" s="4"/>
      <c r="AF66" s="6"/>
      <c r="AG66" s="3"/>
    </row>
    <row r="67" spans="1:33" customFormat="1" ht="2.25" customHeight="1" x14ac:dyDescent="0.25">
      <c r="A67" s="15"/>
      <c r="B67" s="121"/>
      <c r="C67" s="16"/>
      <c r="D67" s="31"/>
      <c r="E67" s="67"/>
      <c r="F67" s="97"/>
      <c r="G67" s="67"/>
      <c r="H67" s="67"/>
      <c r="I67" s="67"/>
      <c r="J67" s="67"/>
      <c r="K67" s="67"/>
      <c r="L67" s="67"/>
      <c r="M67" s="67"/>
      <c r="N67" s="67"/>
      <c r="O67" s="33"/>
      <c r="P67" s="18"/>
      <c r="Q67" s="11"/>
      <c r="R67" s="11"/>
      <c r="S67" s="34"/>
      <c r="T67" s="35"/>
      <c r="U67" s="127"/>
      <c r="V67" s="127"/>
      <c r="W67" s="34"/>
      <c r="X67" s="11"/>
      <c r="Y67" s="18"/>
      <c r="Z67" s="120"/>
      <c r="AA67" s="13"/>
      <c r="AB67" s="3"/>
      <c r="AC67" s="5"/>
      <c r="AD67" s="4"/>
      <c r="AE67" s="4"/>
      <c r="AF67" s="6"/>
      <c r="AG67" s="3"/>
    </row>
    <row r="68" spans="1:33" customFormat="1" ht="4.5" customHeight="1" x14ac:dyDescent="0.25">
      <c r="A68" s="15"/>
      <c r="B68" s="121"/>
      <c r="C68" s="16"/>
      <c r="D68" s="37"/>
      <c r="E68" s="37"/>
      <c r="F68" s="38"/>
      <c r="G68" s="39"/>
      <c r="H68" s="40"/>
      <c r="I68" s="39"/>
      <c r="J68" s="39"/>
      <c r="K68" s="39"/>
      <c r="L68" s="40"/>
      <c r="M68" s="39"/>
      <c r="N68" s="39"/>
      <c r="O68" s="39"/>
      <c r="P68" s="18"/>
      <c r="Q68" s="11"/>
      <c r="R68" s="11"/>
      <c r="S68" s="41"/>
      <c r="T68" s="42"/>
      <c r="U68" s="43"/>
      <c r="V68" s="43"/>
      <c r="W68" s="41"/>
      <c r="X68" s="11"/>
      <c r="Y68" s="18"/>
      <c r="Z68" s="120"/>
      <c r="AA68" s="13"/>
      <c r="AB68" s="3"/>
      <c r="AC68" s="5"/>
      <c r="AD68" s="6"/>
      <c r="AE68" s="6"/>
      <c r="AF68" s="6"/>
      <c r="AG68" s="3"/>
    </row>
    <row r="69" spans="1:33" customFormat="1" ht="2.25" customHeight="1" x14ac:dyDescent="0.25">
      <c r="A69" s="15"/>
      <c r="B69" s="121"/>
      <c r="C69" s="16"/>
      <c r="D69" s="46"/>
      <c r="E69" s="46"/>
      <c r="F69" s="47"/>
      <c r="G69" s="48"/>
      <c r="H69" s="32"/>
      <c r="I69" s="48"/>
      <c r="J69" s="48"/>
      <c r="K69" s="48"/>
      <c r="L69" s="32"/>
      <c r="M69" s="48"/>
      <c r="N69" s="48"/>
      <c r="O69" s="48"/>
      <c r="P69" s="18"/>
      <c r="Q69" s="11"/>
      <c r="R69" s="11"/>
      <c r="S69" s="49"/>
      <c r="T69" s="35"/>
      <c r="U69" s="50"/>
      <c r="V69" s="50"/>
      <c r="W69" s="49"/>
      <c r="X69" s="11"/>
      <c r="Y69" s="18"/>
      <c r="Z69" s="120"/>
      <c r="AA69" s="13"/>
      <c r="AB69" s="3"/>
      <c r="AC69" s="5"/>
      <c r="AD69" s="6"/>
      <c r="AE69" s="6"/>
      <c r="AF69" s="6"/>
      <c r="AG69" s="3"/>
    </row>
    <row r="70" spans="1:33" customFormat="1" x14ac:dyDescent="0.25">
      <c r="A70" s="15"/>
      <c r="B70" s="121"/>
      <c r="C70" s="16"/>
      <c r="D70" s="64" t="s">
        <v>27</v>
      </c>
      <c r="E70" s="65"/>
      <c r="F70" s="66">
        <f>F64-F66</f>
        <v>152000</v>
      </c>
      <c r="G70" s="67"/>
      <c r="H70" s="67"/>
      <c r="I70" s="67"/>
      <c r="J70" s="66">
        <f>J64+(F66*J66)</f>
        <v>165472.625</v>
      </c>
      <c r="K70" s="67"/>
      <c r="L70" s="67"/>
      <c r="M70" s="67"/>
      <c r="N70" s="66">
        <f>N64-N66</f>
        <v>317472.625</v>
      </c>
      <c r="O70" s="67"/>
      <c r="P70" s="68"/>
      <c r="Q70" s="69"/>
      <c r="R70" s="103"/>
      <c r="S70" s="70"/>
      <c r="T70" s="70"/>
      <c r="U70" s="128">
        <f>IF(($J$70)=0,"Unchanged",$U$52+$U$61)</f>
        <v>165472.62500000006</v>
      </c>
      <c r="V70" s="128"/>
      <c r="W70" s="34"/>
      <c r="X70" s="11"/>
      <c r="Y70" s="36" t="str">
        <f>IF((U70=0),CHAR(167),IF(U70&lt;0,CHAR(234),IF(U70="Unchanged",CHAR(167),CHAR(233))))</f>
        <v>é</v>
      </c>
      <c r="Z70" s="120"/>
      <c r="AA70" s="13"/>
      <c r="AB70" s="3"/>
      <c r="AC70" s="5"/>
      <c r="AD70" s="6"/>
      <c r="AE70" s="6"/>
      <c r="AF70" s="6"/>
      <c r="AG70" s="3"/>
    </row>
    <row r="71" spans="1:33" customFormat="1" ht="2.25" customHeight="1" x14ac:dyDescent="0.25">
      <c r="A71" s="15"/>
      <c r="B71" s="121"/>
      <c r="C71" s="16"/>
      <c r="D71" s="37"/>
      <c r="E71" s="37"/>
      <c r="F71" s="38"/>
      <c r="G71" s="39"/>
      <c r="H71" s="32"/>
      <c r="I71" s="39"/>
      <c r="J71" s="39"/>
      <c r="K71" s="39"/>
      <c r="L71" s="32"/>
      <c r="M71" s="39"/>
      <c r="N71" s="39"/>
      <c r="O71" s="39"/>
      <c r="P71" s="18"/>
      <c r="Q71" s="11"/>
      <c r="R71" s="11"/>
      <c r="S71" s="41"/>
      <c r="T71" s="35"/>
      <c r="U71" s="41"/>
      <c r="V71" s="41"/>
      <c r="W71" s="41"/>
      <c r="X71" s="11"/>
      <c r="Y71" s="11"/>
      <c r="Z71" s="120"/>
      <c r="AA71" s="13"/>
      <c r="AB71" s="3"/>
      <c r="AC71" s="5"/>
      <c r="AD71" s="6"/>
      <c r="AE71" s="6"/>
      <c r="AF71" s="6"/>
      <c r="AG71" s="3"/>
    </row>
    <row r="72" spans="1:33" customFormat="1" ht="9" customHeight="1" x14ac:dyDescent="0.25">
      <c r="A72" s="15"/>
      <c r="B72" s="121"/>
      <c r="C72" s="16"/>
      <c r="D72" s="51"/>
      <c r="E72" s="52"/>
      <c r="F72" s="52"/>
      <c r="G72" s="53"/>
      <c r="H72" s="54"/>
      <c r="I72" s="53"/>
      <c r="J72" s="53"/>
      <c r="K72" s="53"/>
      <c r="L72" s="54"/>
      <c r="M72" s="53"/>
      <c r="N72" s="53"/>
      <c r="O72" s="53"/>
      <c r="P72" s="18"/>
      <c r="Q72" s="11"/>
      <c r="R72" s="11"/>
      <c r="S72" s="53"/>
      <c r="T72" s="54"/>
      <c r="U72" s="53"/>
      <c r="V72" s="53"/>
      <c r="W72" s="53"/>
      <c r="X72" s="11"/>
      <c r="Y72" s="11"/>
      <c r="Z72" s="120"/>
      <c r="AA72" s="13"/>
      <c r="AB72" s="3"/>
      <c r="AC72" s="5"/>
      <c r="AD72" s="6"/>
      <c r="AE72" s="6"/>
      <c r="AF72" s="6"/>
      <c r="AG72" s="3"/>
    </row>
    <row r="73" spans="1:33" customFormat="1" x14ac:dyDescent="0.25">
      <c r="A73" s="15"/>
      <c r="B73" s="121"/>
      <c r="C73" s="16"/>
      <c r="D73" s="17"/>
      <c r="E73" s="17"/>
      <c r="F73" s="17"/>
      <c r="G73" s="17"/>
      <c r="H73" s="17"/>
      <c r="I73" s="17"/>
      <c r="J73" s="57"/>
      <c r="K73" s="17"/>
      <c r="L73" s="17"/>
      <c r="M73" s="17"/>
      <c r="N73" s="56"/>
      <c r="O73" s="17"/>
      <c r="P73" s="18"/>
      <c r="Q73" s="11"/>
      <c r="R73" s="11"/>
      <c r="S73" s="11"/>
      <c r="T73" s="11"/>
      <c r="U73" s="11"/>
      <c r="V73" s="11"/>
      <c r="W73" s="11"/>
      <c r="X73" s="11"/>
      <c r="Y73" s="11"/>
      <c r="Z73" s="120"/>
      <c r="AA73" s="13"/>
      <c r="AB73" s="3"/>
      <c r="AC73" s="5"/>
      <c r="AD73" s="6"/>
      <c r="AE73" s="6"/>
      <c r="AF73" s="6"/>
      <c r="AG73" s="3"/>
    </row>
    <row r="74" spans="1:33" customFormat="1" ht="9" customHeight="1" x14ac:dyDescent="0.25">
      <c r="A74" s="15"/>
      <c r="B74" s="121"/>
      <c r="C74" s="16"/>
      <c r="D74" s="17"/>
      <c r="E74" s="17"/>
      <c r="F74" s="17"/>
      <c r="G74" s="17"/>
      <c r="H74" s="17"/>
      <c r="I74" s="17"/>
      <c r="J74" s="56"/>
      <c r="K74" s="17"/>
      <c r="L74" s="17"/>
      <c r="M74" s="17"/>
      <c r="N74" s="56"/>
      <c r="O74" s="17"/>
      <c r="P74" s="18"/>
      <c r="Q74" s="11"/>
      <c r="R74" s="11"/>
      <c r="S74" s="11"/>
      <c r="T74" s="11"/>
      <c r="U74" s="11"/>
      <c r="V74" s="11"/>
      <c r="W74" s="11"/>
      <c r="X74" s="11"/>
      <c r="Y74" s="11"/>
      <c r="Z74" s="120"/>
      <c r="AA74" s="13"/>
      <c r="AB74" s="3"/>
      <c r="AC74" s="5"/>
      <c r="AD74" s="6"/>
      <c r="AE74" s="6"/>
      <c r="AF74" s="6"/>
      <c r="AG74" s="3"/>
    </row>
    <row r="75" spans="1:33" customFormat="1" ht="29.25" customHeight="1" x14ac:dyDescent="0.25">
      <c r="A75" s="15"/>
      <c r="B75" s="121"/>
      <c r="C75" s="16"/>
      <c r="D75" s="129" t="str">
        <f>IF((N70-F70)=0,CONCATENATE("YOUR TARGET NET PROFIT IS UNCHANGED"),CONCATENATE("YOUR TARGET NET PROFIT IS: $",ROUND(N70,0),))</f>
        <v>YOUR TARGET NET PROFIT IS: $317473</v>
      </c>
      <c r="E75" s="129"/>
      <c r="F75" s="129"/>
      <c r="G75" s="129"/>
      <c r="H75" s="129"/>
      <c r="I75" s="129"/>
      <c r="J75" s="129"/>
      <c r="K75" s="129"/>
      <c r="L75" s="129"/>
      <c r="M75" s="129"/>
      <c r="N75" s="129"/>
      <c r="O75" s="129"/>
      <c r="P75" s="129"/>
      <c r="Q75" s="129"/>
      <c r="R75" s="129"/>
      <c r="S75" s="129"/>
      <c r="T75" s="129"/>
      <c r="U75" s="129"/>
      <c r="V75" s="129"/>
      <c r="W75" s="129"/>
      <c r="X75" s="11"/>
      <c r="Y75" s="11"/>
      <c r="Z75" s="120"/>
      <c r="AA75" s="13"/>
      <c r="AB75" s="3"/>
      <c r="AC75" s="5"/>
      <c r="AD75" s="6"/>
      <c r="AE75" s="6"/>
      <c r="AF75" s="6"/>
      <c r="AG75" s="3"/>
    </row>
    <row r="76" spans="1:33" customFormat="1" ht="20.25" customHeight="1" x14ac:dyDescent="0.25">
      <c r="A76" s="15"/>
      <c r="B76" s="121"/>
      <c r="C76" s="16"/>
      <c r="D76" s="130" t="str">
        <f>IF(N70-F70=0,"There is no 'Percentage (%)' change from your current net profit position",(CONCATENATE("Which is an increase of ",ROUNDDOWN((N70-F70)/(F70)*100,2),"% from your current net profit position!")))</f>
        <v>Which is an increase of 108.86% from your current net profit position!</v>
      </c>
      <c r="E76" s="130"/>
      <c r="F76" s="130"/>
      <c r="G76" s="130"/>
      <c r="H76" s="130"/>
      <c r="I76" s="130"/>
      <c r="J76" s="130"/>
      <c r="K76" s="130"/>
      <c r="L76" s="130"/>
      <c r="M76" s="130"/>
      <c r="N76" s="130"/>
      <c r="O76" s="130"/>
      <c r="P76" s="130"/>
      <c r="Q76" s="130"/>
      <c r="R76" s="130"/>
      <c r="S76" s="130"/>
      <c r="T76" s="130"/>
      <c r="U76" s="130"/>
      <c r="V76" s="130"/>
      <c r="W76" s="130"/>
      <c r="X76" s="11"/>
      <c r="Y76" s="11"/>
      <c r="Z76" s="120"/>
      <c r="AA76" s="13"/>
      <c r="AB76" s="3"/>
      <c r="AC76" s="5"/>
      <c r="AD76" s="6"/>
      <c r="AE76" s="6"/>
      <c r="AF76" s="6"/>
      <c r="AG76" s="3"/>
    </row>
    <row r="77" spans="1:33" customFormat="1" ht="20.25" customHeight="1" x14ac:dyDescent="0.25">
      <c r="A77" s="15"/>
      <c r="B77" s="121"/>
      <c r="C77" s="16"/>
      <c r="D77" s="104"/>
      <c r="E77" s="104"/>
      <c r="F77" s="104"/>
      <c r="G77" s="104"/>
      <c r="H77" s="104"/>
      <c r="I77" s="104"/>
      <c r="J77" s="104"/>
      <c r="K77" s="104"/>
      <c r="L77" s="104"/>
      <c r="M77" s="104"/>
      <c r="N77" s="104"/>
      <c r="O77" s="104"/>
      <c r="P77" s="104"/>
      <c r="Q77" s="104"/>
      <c r="R77" s="104"/>
      <c r="S77" s="104"/>
      <c r="T77" s="104"/>
      <c r="U77" s="104"/>
      <c r="V77" s="104"/>
      <c r="W77" s="104"/>
      <c r="X77" s="11"/>
      <c r="Y77" s="11"/>
      <c r="Z77" s="120"/>
      <c r="AA77" s="13"/>
      <c r="AB77" s="3"/>
      <c r="AC77" s="5"/>
      <c r="AD77" s="6"/>
      <c r="AE77" s="6"/>
      <c r="AF77" s="6"/>
      <c r="AG77" s="3"/>
    </row>
    <row r="78" spans="1:33" customFormat="1" ht="20.25" customHeight="1" x14ac:dyDescent="0.25">
      <c r="A78" s="15"/>
      <c r="B78" s="121"/>
      <c r="C78" s="16"/>
      <c r="D78" s="104"/>
      <c r="E78" s="104"/>
      <c r="F78" s="104"/>
      <c r="G78" s="104"/>
      <c r="H78" s="104"/>
      <c r="I78" s="104"/>
      <c r="J78" s="135"/>
      <c r="K78" s="136"/>
      <c r="L78" s="136"/>
      <c r="M78" s="136"/>
      <c r="N78" s="136"/>
      <c r="O78" s="136"/>
      <c r="P78" s="136"/>
      <c r="Q78" s="136"/>
      <c r="R78" s="136"/>
      <c r="S78" s="136"/>
      <c r="T78" s="136"/>
      <c r="U78" s="136"/>
      <c r="V78" s="136"/>
      <c r="W78" s="104"/>
      <c r="X78" s="11"/>
      <c r="Y78" s="11"/>
      <c r="Z78" s="120"/>
      <c r="AA78" s="13"/>
      <c r="AB78" s="3"/>
      <c r="AC78" s="5"/>
      <c r="AD78" s="6"/>
      <c r="AE78" s="6"/>
      <c r="AF78" s="6"/>
      <c r="AG78" s="3"/>
    </row>
    <row r="79" spans="1:33" customFormat="1" ht="20.25" customHeight="1" x14ac:dyDescent="0.25">
      <c r="A79" s="15"/>
      <c r="B79" s="121"/>
      <c r="C79" s="16"/>
      <c r="D79" s="104"/>
      <c r="E79" s="104"/>
      <c r="F79" s="104"/>
      <c r="G79" s="104"/>
      <c r="H79" s="104"/>
      <c r="I79" s="104"/>
      <c r="J79" s="135" t="s">
        <v>32</v>
      </c>
      <c r="K79" s="136"/>
      <c r="L79" s="136"/>
      <c r="M79" s="136"/>
      <c r="N79" s="136"/>
      <c r="O79" s="136"/>
      <c r="P79" s="136"/>
      <c r="Q79" s="136"/>
      <c r="R79" s="136"/>
      <c r="S79" s="136"/>
      <c r="T79" s="136"/>
      <c r="U79" s="136"/>
      <c r="V79" s="136"/>
      <c r="W79" s="104"/>
      <c r="X79" s="11"/>
      <c r="Y79" s="11"/>
      <c r="Z79" s="120"/>
      <c r="AA79" s="13"/>
      <c r="AB79" s="3"/>
      <c r="AC79" s="5"/>
      <c r="AD79" s="6"/>
      <c r="AE79" s="6"/>
      <c r="AF79" s="6"/>
      <c r="AG79" s="3"/>
    </row>
    <row r="80" spans="1:33" customFormat="1" ht="20.25" customHeight="1" x14ac:dyDescent="0.25">
      <c r="A80" s="15"/>
      <c r="B80" s="121"/>
      <c r="C80" s="16"/>
      <c r="D80" s="104"/>
      <c r="E80" s="104"/>
      <c r="F80" s="104"/>
      <c r="G80" s="104"/>
      <c r="H80" s="104"/>
      <c r="I80" s="104"/>
      <c r="J80" s="104"/>
      <c r="K80" s="104"/>
      <c r="L80" s="104"/>
      <c r="M80" s="104"/>
      <c r="N80" s="104"/>
      <c r="O80" s="104"/>
      <c r="P80" s="104"/>
      <c r="Q80" s="104"/>
      <c r="R80" s="104"/>
      <c r="S80" s="104"/>
      <c r="T80" s="104"/>
      <c r="U80" s="104"/>
      <c r="V80" s="104"/>
      <c r="W80" s="104"/>
      <c r="X80" s="11"/>
      <c r="Y80" s="11"/>
      <c r="Z80" s="120"/>
      <c r="AA80" s="13"/>
      <c r="AB80" s="3"/>
      <c r="AC80" s="5"/>
      <c r="AD80" s="6"/>
      <c r="AE80" s="6"/>
      <c r="AF80" s="6"/>
      <c r="AG80" s="3"/>
    </row>
    <row r="81" spans="1:33" customFormat="1" ht="2.25" customHeight="1" x14ac:dyDescent="0.25">
      <c r="A81" s="15"/>
      <c r="B81" s="121"/>
      <c r="C81" s="16"/>
      <c r="D81" s="104"/>
      <c r="E81" s="104"/>
      <c r="F81" s="104"/>
      <c r="G81" s="104"/>
      <c r="H81" s="104"/>
      <c r="I81" s="104"/>
      <c r="J81" s="104"/>
      <c r="K81" s="104"/>
      <c r="L81" s="104"/>
      <c r="M81" s="104"/>
      <c r="N81" s="104"/>
      <c r="O81" s="104"/>
      <c r="P81" s="104"/>
      <c r="Q81" s="104"/>
      <c r="R81" s="104"/>
      <c r="S81" s="104"/>
      <c r="T81" s="104"/>
      <c r="U81" s="104"/>
      <c r="V81" s="104"/>
      <c r="W81" s="104"/>
      <c r="X81" s="11"/>
      <c r="Y81" s="11"/>
      <c r="Z81" s="120"/>
      <c r="AA81" s="13"/>
      <c r="AB81" s="3"/>
      <c r="AC81" s="5"/>
      <c r="AD81" s="6"/>
      <c r="AE81" s="6"/>
      <c r="AF81" s="6"/>
      <c r="AG81" s="3"/>
    </row>
    <row r="82" spans="1:33" customFormat="1" ht="2.25" customHeight="1" x14ac:dyDescent="0.25">
      <c r="A82" s="15"/>
      <c r="B82" s="121"/>
      <c r="C82" s="16"/>
      <c r="D82" s="104"/>
      <c r="E82" s="104"/>
      <c r="F82" s="104"/>
      <c r="G82" s="104"/>
      <c r="H82" s="104"/>
      <c r="I82" s="104"/>
      <c r="J82" s="104"/>
      <c r="K82" s="104"/>
      <c r="L82" s="104"/>
      <c r="M82" s="104"/>
      <c r="N82" s="104"/>
      <c r="O82" s="104"/>
      <c r="P82" s="104"/>
      <c r="Q82" s="104"/>
      <c r="R82" s="104"/>
      <c r="S82" s="104"/>
      <c r="T82" s="104"/>
      <c r="U82" s="104"/>
      <c r="V82" s="104"/>
      <c r="W82" s="104"/>
      <c r="X82" s="11"/>
      <c r="Y82" s="11"/>
      <c r="Z82" s="120"/>
      <c r="AA82" s="13"/>
      <c r="AB82" s="3"/>
      <c r="AC82" s="5"/>
      <c r="AD82" s="6"/>
      <c r="AE82" s="6"/>
      <c r="AF82" s="6"/>
      <c r="AG82" s="3"/>
    </row>
    <row r="83" spans="1:33" customFormat="1" ht="2.25" customHeight="1" x14ac:dyDescent="0.25">
      <c r="A83" s="15"/>
      <c r="B83" s="121"/>
      <c r="C83" s="16"/>
      <c r="D83" s="104"/>
      <c r="E83" s="104"/>
      <c r="F83" s="104"/>
      <c r="G83" s="104"/>
      <c r="H83" s="104"/>
      <c r="I83" s="104"/>
      <c r="J83" s="104"/>
      <c r="K83" s="104"/>
      <c r="L83" s="104"/>
      <c r="M83" s="104"/>
      <c r="N83" s="104"/>
      <c r="O83" s="104"/>
      <c r="P83" s="104"/>
      <c r="Q83" s="104"/>
      <c r="R83" s="104"/>
      <c r="S83" s="104"/>
      <c r="T83" s="104"/>
      <c r="U83" s="104"/>
      <c r="V83" s="104"/>
      <c r="W83" s="104"/>
      <c r="X83" s="11"/>
      <c r="Y83" s="11"/>
      <c r="Z83" s="120"/>
      <c r="AA83" s="13"/>
      <c r="AB83" s="3"/>
      <c r="AC83" s="5"/>
      <c r="AD83" s="6"/>
      <c r="AE83" s="6"/>
      <c r="AF83" s="6"/>
      <c r="AG83" s="3"/>
    </row>
    <row r="84" spans="1:33" customFormat="1" ht="15" customHeight="1" x14ac:dyDescent="0.25">
      <c r="A84" s="15"/>
      <c r="B84" s="121"/>
      <c r="C84" s="16"/>
      <c r="D84" s="17"/>
      <c r="E84" s="133" t="s">
        <v>28</v>
      </c>
      <c r="F84" s="134"/>
      <c r="G84" s="134"/>
      <c r="H84" s="134"/>
      <c r="I84" s="134"/>
      <c r="J84" s="134"/>
      <c r="K84" s="134"/>
      <c r="L84" s="134"/>
      <c r="M84" s="134"/>
      <c r="N84" s="134"/>
      <c r="O84" s="134"/>
      <c r="P84" s="134"/>
      <c r="Q84" s="134"/>
      <c r="R84" s="134"/>
      <c r="S84" s="134"/>
      <c r="T84" s="134"/>
      <c r="U84" s="134"/>
      <c r="V84" s="134"/>
      <c r="W84" s="11"/>
      <c r="X84" s="11"/>
      <c r="Y84" s="11"/>
      <c r="Z84" s="120"/>
      <c r="AA84" s="13"/>
      <c r="AB84" s="3"/>
      <c r="AC84" s="5"/>
      <c r="AD84" s="6"/>
      <c r="AE84" s="6"/>
      <c r="AF84" s="6"/>
      <c r="AG84" s="3"/>
    </row>
    <row r="85" spans="1:33" customFormat="1" ht="15" customHeight="1" x14ac:dyDescent="0.25">
      <c r="A85" s="15"/>
      <c r="B85" s="121"/>
      <c r="C85" s="126" t="s">
        <v>29</v>
      </c>
      <c r="D85" s="126"/>
      <c r="E85" s="126"/>
      <c r="F85" s="126"/>
      <c r="G85" s="126"/>
      <c r="H85" s="126"/>
      <c r="I85" s="126"/>
      <c r="J85" s="126"/>
      <c r="K85" s="126"/>
      <c r="L85" s="126"/>
      <c r="M85" s="126"/>
      <c r="N85" s="126"/>
      <c r="O85" s="126"/>
      <c r="P85" s="126"/>
      <c r="Q85" s="126"/>
      <c r="R85" s="126"/>
      <c r="S85" s="126"/>
      <c r="T85" s="126"/>
      <c r="U85" s="126"/>
      <c r="V85" s="126"/>
      <c r="W85" s="126"/>
      <c r="X85" s="126"/>
      <c r="Y85" s="126"/>
      <c r="Z85" s="120"/>
      <c r="AA85" s="13"/>
      <c r="AB85" s="3"/>
      <c r="AC85" s="5"/>
      <c r="AD85" s="6"/>
      <c r="AE85" s="6"/>
      <c r="AF85" s="6"/>
      <c r="AG85" s="3"/>
    </row>
    <row r="86" spans="1:33" customFormat="1" ht="18" customHeight="1" x14ac:dyDescent="0.25">
      <c r="A86" s="15"/>
      <c r="B86" s="121"/>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0"/>
      <c r="AA86" s="13"/>
      <c r="AB86" s="3"/>
      <c r="AC86" s="5"/>
      <c r="AD86" s="6"/>
      <c r="AE86" s="6"/>
      <c r="AF86" s="6"/>
      <c r="AG86" s="3"/>
    </row>
    <row r="87" spans="1:33" customFormat="1" ht="8.25" customHeight="1" x14ac:dyDescent="0.25">
      <c r="A87" s="15"/>
      <c r="B87" s="121"/>
      <c r="C87" s="16"/>
      <c r="D87" s="17"/>
      <c r="E87" s="17"/>
      <c r="F87" s="17"/>
      <c r="G87" s="17"/>
      <c r="H87" s="17"/>
      <c r="I87" s="17"/>
      <c r="J87" s="18"/>
      <c r="K87" s="17"/>
      <c r="L87" s="17"/>
      <c r="M87" s="17"/>
      <c r="N87" s="18"/>
      <c r="O87" s="17"/>
      <c r="P87" s="18"/>
      <c r="Q87" s="11"/>
      <c r="R87" s="11"/>
      <c r="S87" s="11"/>
      <c r="T87" s="11"/>
      <c r="U87" s="11"/>
      <c r="V87" s="11"/>
      <c r="W87" s="11"/>
      <c r="X87" s="11"/>
      <c r="Y87" s="11"/>
      <c r="Z87" s="120"/>
      <c r="AA87" s="13"/>
      <c r="AB87" s="3"/>
      <c r="AC87" s="5"/>
      <c r="AD87" s="6"/>
      <c r="AE87" s="6"/>
      <c r="AF87" s="6"/>
      <c r="AG87" s="3"/>
    </row>
    <row r="88" spans="1:33" customFormat="1" ht="12.75" customHeight="1" x14ac:dyDescent="0.25">
      <c r="A88" s="13"/>
      <c r="B88" s="123" t="s">
        <v>30</v>
      </c>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5"/>
      <c r="AA88" s="13"/>
    </row>
    <row r="89" spans="1:33" customFormat="1" ht="3.75" customHeight="1" x14ac:dyDescent="0.25">
      <c r="A89" s="15"/>
      <c r="B89" s="15"/>
      <c r="C89" s="15"/>
      <c r="D89" s="44"/>
      <c r="E89" s="44"/>
      <c r="F89" s="44"/>
      <c r="G89" s="44"/>
      <c r="H89" s="44"/>
      <c r="I89" s="44"/>
      <c r="J89" s="58"/>
      <c r="K89" s="44"/>
      <c r="L89" s="44"/>
      <c r="M89" s="44"/>
      <c r="N89" s="58"/>
      <c r="O89" s="44"/>
      <c r="P89" s="58"/>
      <c r="Q89" s="13"/>
      <c r="R89" s="13"/>
      <c r="S89" s="13"/>
      <c r="T89" s="13"/>
      <c r="U89" s="13"/>
      <c r="V89" s="13"/>
      <c r="W89" s="13"/>
      <c r="X89" s="13"/>
      <c r="Y89" s="13"/>
      <c r="Z89" s="13"/>
      <c r="AA89" s="13"/>
      <c r="AB89" s="3"/>
      <c r="AC89" s="5"/>
      <c r="AD89" s="6"/>
      <c r="AE89" s="6"/>
      <c r="AF89" s="6"/>
      <c r="AG89" s="3"/>
    </row>
    <row r="90" spans="1:33" hidden="1" x14ac:dyDescent="0.25"/>
    <row r="91" spans="1:33" hidden="1" x14ac:dyDescent="0.25"/>
    <row r="92" spans="1:33" hidden="1" x14ac:dyDescent="0.25"/>
    <row r="93" spans="1:33" hidden="1" x14ac:dyDescent="0.25"/>
    <row r="94" spans="1:33" hidden="1" x14ac:dyDescent="0.25"/>
    <row r="95" spans="1:33" hidden="1" x14ac:dyDescent="0.25"/>
    <row r="96" spans="1:33"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x14ac:dyDescent="0.25"/>
    <row r="310" x14ac:dyDescent="0.25"/>
    <row r="311" x14ac:dyDescent="0.25"/>
    <row r="312" x14ac:dyDescent="0.25"/>
    <row r="313" x14ac:dyDescent="0.25"/>
    <row r="314" x14ac:dyDescent="0.25"/>
  </sheetData>
  <sheetProtection password="BABA" sheet="1" selectLockedCells="1"/>
  <mergeCells count="25">
    <mergeCell ref="AC2:AE2"/>
    <mergeCell ref="C8:Y8"/>
    <mergeCell ref="U43:V49"/>
    <mergeCell ref="D13:E13"/>
    <mergeCell ref="D40:E40"/>
    <mergeCell ref="S13:W13"/>
    <mergeCell ref="S40:W40"/>
    <mergeCell ref="D10:V11"/>
    <mergeCell ref="C9:Y9"/>
    <mergeCell ref="B6:Z7"/>
    <mergeCell ref="B88:Z88"/>
    <mergeCell ref="C85:Y86"/>
    <mergeCell ref="U26:V31"/>
    <mergeCell ref="U16:V23"/>
    <mergeCell ref="U34:V34"/>
    <mergeCell ref="U61:V67"/>
    <mergeCell ref="U70:V70"/>
    <mergeCell ref="D75:W75"/>
    <mergeCell ref="D76:W76"/>
    <mergeCell ref="D58:E58"/>
    <mergeCell ref="S58:W58"/>
    <mergeCell ref="E84:V84"/>
    <mergeCell ref="J78:V78"/>
    <mergeCell ref="U52:V52"/>
    <mergeCell ref="J79:V79"/>
  </mergeCells>
  <printOptions horizontalCentered="1" verticalCentered="1"/>
  <pageMargins left="0.47244094488188981" right="0.52" top="0.61" bottom="0.55000000000000004"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MP+ Business Growth Model</vt:lpstr>
      <vt:lpstr>'MP+ Business Growth Model'!Print_Area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Ben Hart</cp:lastModifiedBy>
  <dcterms:created xsi:type="dcterms:W3CDTF">2010-11-29T02:51:57Z</dcterms:created>
  <dcterms:modified xsi:type="dcterms:W3CDTF">2020-09-08T08:35:03Z</dcterms:modified>
</cp:coreProperties>
</file>