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LOCAL\Profile\Redirect\TateT\Desktop\Resources\Rebranded\"/>
    </mc:Choice>
  </mc:AlternateContent>
  <bookViews>
    <workbookView xWindow="240" yWindow="105" windowWidth="15480" windowHeight="9660"/>
  </bookViews>
  <sheets>
    <sheet name="Invest_Prop_Calculator" sheetId="1" r:id="rId1"/>
    <sheet name="Sheet1" sheetId="2" r:id="rId2"/>
  </sheets>
  <calcPr calcId="161420"/>
</workbook>
</file>

<file path=xl/calcChain.xml><?xml version="1.0" encoding="utf-8"?>
<calcChain xmlns="http://schemas.openxmlformats.org/spreadsheetml/2006/main">
  <c r="R24" i="1" l="1"/>
  <c r="T21" i="1"/>
  <c r="J23" i="1"/>
  <c r="S40" i="1"/>
  <c r="S47" i="1"/>
  <c r="S56" i="1"/>
  <c r="S60" i="1"/>
  <c r="S61" i="1"/>
  <c r="S63" i="1"/>
  <c r="S65" i="1"/>
  <c r="J111" i="1"/>
  <c r="M111" i="1"/>
  <c r="K111" i="1"/>
  <c r="S67" i="1"/>
  <c r="C72" i="1"/>
</calcChain>
</file>

<file path=xl/sharedStrings.xml><?xml version="1.0" encoding="utf-8"?>
<sst xmlns="http://schemas.openxmlformats.org/spreadsheetml/2006/main" count="59" uniqueCount="59">
  <si>
    <r>
      <t xml:space="preserve">The </t>
    </r>
    <r>
      <rPr>
        <b/>
        <sz val="10"/>
        <color indexed="63"/>
        <rFont val="Arial"/>
        <family val="2"/>
      </rPr>
      <t xml:space="preserve">‘MP+ Investment Property Analyser’ </t>
    </r>
    <r>
      <rPr>
        <sz val="10"/>
        <color indexed="63"/>
        <rFont val="Arial"/>
        <family val="2"/>
      </rPr>
      <t>is an essential tool used to assess the affordability of purchasing an investment property.  This calculates not only the potential tax benefits but also determines the weekly cash outlay required to fund the property.  By understanding the net cash contributions required for a particular property, an amateur or experienced investor can identify and manage any deficiencies in their budget.  The 'MP+ Investment Property Analyser' also facilitates the development of a long term investment strategy by quantifying the capital growth needed for a property investment to be profitable.  Please feel free to update the sample calculation below by completing steps 1, 2 &amp; 3, to analyse your next investment property acquisition.</t>
    </r>
  </si>
  <si>
    <t>What is the on-going cash contribution required to pay for an investment property?</t>
  </si>
  <si>
    <t>Use the 'MP+ Investment Property Analyser' to estimate the on-going cashflow required to own an investment property.</t>
  </si>
  <si>
    <t>Adjust the light orange cells only to analyse your investment options. Refresh the page with F5 to reset the sheet to default</t>
  </si>
  <si>
    <t>values, also feel free to download the spreadsheet using the link at the bottom.</t>
  </si>
  <si>
    <t>Example Field To Edit</t>
  </si>
  <si>
    <t>Calculated Value</t>
  </si>
  <si>
    <t>Subtotals and Totals</t>
  </si>
  <si>
    <t>Step 1</t>
  </si>
  <si>
    <t>Step 2</t>
  </si>
  <si>
    <t>Price of land</t>
  </si>
  <si>
    <t>Your Income</t>
  </si>
  <si>
    <t>Price of house</t>
  </si>
  <si>
    <t>Tax Rate</t>
  </si>
  <si>
    <t>House &amp; Land Package</t>
  </si>
  <si>
    <t xml:space="preserve">Interest only loan </t>
  </si>
  <si>
    <t>Interest rate</t>
  </si>
  <si>
    <t>Step 3</t>
  </si>
  <si>
    <t>Income:</t>
  </si>
  <si>
    <t>Rent received (per annum)</t>
  </si>
  <si>
    <t>Annual Cash Inflow</t>
  </si>
  <si>
    <t>Expenses:</t>
  </si>
  <si>
    <t>Bank fees and charges</t>
  </si>
  <si>
    <t>Borrowing costs (claim over 5 years)</t>
  </si>
  <si>
    <t>Council rates</t>
  </si>
  <si>
    <t>Interest expense</t>
  </si>
  <si>
    <t>Insurance</t>
  </si>
  <si>
    <t>Postage, stationery &amp; telephone</t>
  </si>
  <si>
    <t>Property agents fees</t>
  </si>
  <si>
    <t>Repairs &amp; maintenance (non-capital)</t>
  </si>
  <si>
    <t>Strata levies</t>
  </si>
  <si>
    <t>Travel expenses</t>
  </si>
  <si>
    <t>Water charges</t>
  </si>
  <si>
    <t>Annual Cash Outflow</t>
  </si>
  <si>
    <t>Tax Adjustments:</t>
  </si>
  <si>
    <t>Depreciation (building)</t>
  </si>
  <si>
    <t>Depreciation (chattels)</t>
  </si>
  <si>
    <t>Total Non-Cash Deductions</t>
  </si>
  <si>
    <t>Total Negative Gearing</t>
  </si>
  <si>
    <t>Estimated Tax Savings</t>
  </si>
  <si>
    <t xml:space="preserve">The MP+ Investment Property Analyser has determined an estimated tax benefit, effective net contribution and minimum capital growth rate based on your inputs and certain assumptions.  We recommend that you seek professional advice to interpret these results and assumptions in conjunction with developing a sustainable investment strategy that suits your long term goals.  If you would like further information and / or would like to know more about McKinley Plowman please visit our website at www.mckinleyplowman.com.au or contact our offices on +61 8 9301 2200. </t>
  </si>
  <si>
    <t xml:space="preserve">            © Copyright 2012 - All rights reserved</t>
  </si>
  <si>
    <t>$            0  to  $     6,000</t>
  </si>
  <si>
    <t xml:space="preserve"> 0%</t>
  </si>
  <si>
    <t>As you currently earn less than the tax free threshold you will not receive any tax benefit from negative gearing.</t>
  </si>
  <si>
    <t>$     6,001  to  $   37,000</t>
  </si>
  <si>
    <t>For every $1,000 of negative gearing you will receive a tax saving of $150.</t>
  </si>
  <si>
    <t>$   37,001  to  $   80,000</t>
  </si>
  <si>
    <t>31.5% (inc. Medicare levy)</t>
  </si>
  <si>
    <t>For every $1,000 of negative gearing you will receive a tax saving of $315.</t>
  </si>
  <si>
    <t>$   80,001  to  $ 180,000</t>
  </si>
  <si>
    <t>38.5% (inc. Medicare levy)</t>
  </si>
  <si>
    <t>For every $1,000 of negative gearing you will receive a tax saving of $385.</t>
  </si>
  <si>
    <t>$ 180,001  and over</t>
  </si>
  <si>
    <t>46.5% (inc. Medicare levy)</t>
  </si>
  <si>
    <t>As you are in the highest tax bracket, for every $1,000 of negative gearing you will receive a tax saving of $465.</t>
  </si>
  <si>
    <t>Total Income Tax</t>
  </si>
  <si>
    <t>Total Income Tax Minus Gearing</t>
  </si>
  <si>
    <t>Income Minus Negative Gearing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</si>
</sst>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0.0%"/>
    <numFmt numFmtId="166" formatCode="_-\$\ #,##0_-;\(\$\ #,##0\)_-;_-\$* &quot;-&quot;??_-;_-@_-"/>
    <numFmt numFmtId="167" formatCode="_-\$\ #,##0_-;\(\$\ #,##0\)_0;_-\$\ &quot;0&quot;??_-;_-@_-"/>
    <numFmt numFmtId="168" formatCode="&quot;$&quot;#,##0"/>
  </numFmts>
  <fonts count="33" x14ac:knownFonts="1">
    <font>
      <sz val="11"/>
      <color theme="1"/>
      <name val="Calibri"/>
      <family val="2"/>
      <scheme val="minor"/>
    </font>
    <font>
      <sz val="9"/>
      <name val="Arial"/>
      <family val="2"/>
    </font>
    <font>
      <b/>
      <sz val="9"/>
      <name val="Arial"/>
      <family val="2"/>
    </font>
    <font>
      <sz val="10"/>
      <color indexed="63"/>
      <name val="Arial"/>
      <family val="2"/>
    </font>
    <font>
      <b/>
      <sz val="10"/>
      <color indexed="63"/>
      <name val="Arial"/>
      <family val="2"/>
    </font>
    <font>
      <u/>
      <sz val="11"/>
      <color theme="10"/>
      <name val="Calibri"/>
      <family val="2"/>
    </font>
    <font>
      <sz val="10"/>
      <color theme="1"/>
      <name val="Arial"/>
      <family val="2"/>
    </font>
    <font>
      <sz val="11"/>
      <color theme="1"/>
      <name val="Arial"/>
      <family val="2"/>
    </font>
    <font>
      <sz val="10"/>
      <color theme="1"/>
      <name val="Calibri"/>
      <family val="2"/>
      <scheme val="minor"/>
    </font>
    <font>
      <b/>
      <sz val="25"/>
      <color theme="1"/>
      <name val="Calibri"/>
      <family val="2"/>
      <scheme val="minor"/>
    </font>
    <font>
      <b/>
      <sz val="15"/>
      <color theme="1"/>
      <name val="Calibri"/>
      <family val="2"/>
      <scheme val="minor"/>
    </font>
    <font>
      <sz val="8"/>
      <color theme="1"/>
      <name val="Calibri"/>
      <family val="2"/>
      <scheme val="minor"/>
    </font>
    <font>
      <b/>
      <sz val="10"/>
      <color theme="1"/>
      <name val="Arial"/>
      <family val="2"/>
    </font>
    <font>
      <sz val="12"/>
      <color theme="1"/>
      <name val="Calibri"/>
      <family val="2"/>
      <scheme val="minor"/>
    </font>
    <font>
      <b/>
      <sz val="10"/>
      <color theme="1"/>
      <name val="Calibri"/>
      <family val="2"/>
      <scheme val="minor"/>
    </font>
    <font>
      <b/>
      <i/>
      <sz val="9"/>
      <color theme="1"/>
      <name val="Arial"/>
      <family val="2"/>
    </font>
    <font>
      <b/>
      <sz val="9"/>
      <color theme="1"/>
      <name val="Arial"/>
      <family val="2"/>
    </font>
    <font>
      <sz val="9"/>
      <color theme="1"/>
      <name val="Arial"/>
      <family val="2"/>
    </font>
    <font>
      <b/>
      <sz val="9"/>
      <color rgb="FF2C6AB6"/>
      <name val="Arial"/>
      <family val="2"/>
    </font>
    <font>
      <i/>
      <sz val="9"/>
      <color theme="1"/>
      <name val="Arial"/>
      <family val="2"/>
    </font>
    <font>
      <b/>
      <sz val="9"/>
      <color rgb="FF3278CC"/>
      <name val="Arial"/>
      <family val="2"/>
    </font>
    <font>
      <u/>
      <sz val="10"/>
      <color theme="10"/>
      <name val="Arial"/>
      <family val="2"/>
    </font>
    <font>
      <b/>
      <sz val="12"/>
      <color theme="1"/>
      <name val="Arial"/>
      <family val="2"/>
    </font>
    <font>
      <b/>
      <sz val="11"/>
      <color theme="1"/>
      <name val="Arial"/>
      <family val="2"/>
    </font>
    <font>
      <b/>
      <sz val="12"/>
      <color rgb="FF333333"/>
      <name val="Arial"/>
      <family val="2"/>
    </font>
    <font>
      <b/>
      <sz val="12"/>
      <color rgb="FF262626"/>
      <name val="Arial"/>
      <family val="2"/>
    </font>
    <font>
      <sz val="10"/>
      <color theme="1" tint="0.14999847407452621"/>
      <name val="Arial"/>
      <family val="2"/>
    </font>
    <font>
      <b/>
      <sz val="9"/>
      <color theme="1" tint="0.14999847407452621"/>
      <name val="Arial"/>
      <family val="2"/>
    </font>
    <font>
      <sz val="9"/>
      <color theme="1"/>
      <name val="Calibri"/>
      <family val="2"/>
      <scheme val="minor"/>
    </font>
    <font>
      <b/>
      <sz val="14"/>
      <color rgb="FF2C6AB6"/>
      <name val="Arial"/>
      <family val="2"/>
    </font>
    <font>
      <b/>
      <sz val="11"/>
      <name val="Calibri"/>
      <family val="2"/>
      <scheme val="minor"/>
    </font>
    <font>
      <b/>
      <sz val="12"/>
      <color rgb="FF000000"/>
      <name val="Arial"/>
      <family val="2"/>
    </font>
    <font>
      <b/>
      <sz val="11"/>
      <color theme="1"/>
      <name val="Calibri"/>
      <family val="2"/>
      <scheme val="minor"/>
    </font>
  </fonts>
  <fills count="12">
    <fill>
      <patternFill patternType="none"/>
    </fill>
    <fill>
      <patternFill patternType="gray125"/>
    </fill>
    <fill>
      <patternFill patternType="solid">
        <fgColor rgb="FFF8F8F8"/>
        <bgColor indexed="64"/>
      </patternFill>
    </fill>
    <fill>
      <patternFill patternType="solid">
        <fgColor rgb="FFF8F8F8"/>
        <bgColor rgb="FFEAEAEA"/>
      </patternFill>
    </fill>
    <fill>
      <patternFill patternType="lightUp">
        <fgColor rgb="FFEAEAEA"/>
        <bgColor rgb="FFF8F8F8"/>
      </patternFill>
    </fill>
    <fill>
      <patternFill patternType="lightUp">
        <fgColor rgb="FFEAEAEA"/>
        <bgColor theme="0" tint="-4.9989318521683403E-2"/>
      </patternFill>
    </fill>
    <fill>
      <patternFill patternType="solid">
        <fgColor theme="4" tint="0.79998168889431442"/>
        <bgColor indexed="64"/>
      </patternFill>
    </fill>
    <fill>
      <gradientFill degree="90">
        <stop position="0">
          <color rgb="FFD3D3D3"/>
        </stop>
        <stop position="1">
          <color theme="0" tint="-0.1490218817712943"/>
        </stop>
      </gradientFill>
    </fill>
    <fill>
      <patternFill patternType="solid">
        <fgColor theme="9" tint="0.59999389629810485"/>
        <bgColor indexed="64"/>
      </patternFill>
    </fill>
    <fill>
      <patternFill patternType="lightUp">
        <fgColor rgb="FFEAEAEA"/>
        <bgColor theme="8" tint="0.79998168889431442"/>
      </patternFill>
    </fill>
    <fill>
      <patternFill patternType="solid">
        <fgColor theme="0"/>
        <bgColor indexed="64"/>
      </patternFill>
    </fill>
    <fill>
      <patternFill patternType="solid">
        <fgColor rgb="FFFFFFFF"/>
      </patternFill>
    </fill>
  </fills>
  <borders count="24">
    <border>
      <left/>
      <right/>
      <top/>
      <bottom/>
      <diagonal/>
    </border>
    <border>
      <left/>
      <right/>
      <top style="thin">
        <color indexed="64"/>
      </top>
      <bottom style="medium">
        <color indexed="64"/>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right/>
      <top/>
      <bottom style="thin">
        <color theme="3" tint="0.39994506668294322"/>
      </bottom>
      <diagonal/>
    </border>
    <border>
      <left/>
      <right/>
      <top/>
      <bottom style="thin">
        <color theme="0" tint="-0.49998474074526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1454817346722"/>
      </top>
      <bottom style="thin">
        <color theme="3" tint="0.39991454817346722"/>
      </bottom>
      <diagonal/>
    </border>
    <border>
      <left/>
      <right style="thin">
        <color theme="3" tint="0.399945066682943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right style="thin">
        <color theme="4"/>
      </right>
      <top/>
      <bottom style="thin">
        <color theme="4"/>
      </bottom>
      <diagonal/>
    </border>
    <border>
      <left style="thin">
        <color theme="4"/>
      </left>
      <right/>
      <top/>
      <bottom style="thin">
        <color theme="4"/>
      </bottom>
      <diagonal/>
    </border>
    <border>
      <left/>
      <right/>
      <top style="medium">
        <color indexed="64"/>
      </top>
      <bottom style="thin">
        <color theme="4"/>
      </bottom>
      <diagonal/>
    </border>
    <border>
      <left/>
      <right/>
      <top style="thin">
        <color indexed="64"/>
      </top>
      <bottom style="double">
        <color indexed="64"/>
      </bottom>
      <diagonal/>
    </border>
    <border>
      <left style="thin">
        <color theme="4"/>
      </left>
      <right/>
      <top style="thin">
        <color theme="4"/>
      </top>
      <bottom style="thin">
        <color theme="4"/>
      </bottom>
      <diagonal/>
    </border>
  </borders>
  <cellStyleXfs count="2">
    <xf numFmtId="0" fontId="0" fillId="0" borderId="0"/>
    <xf numFmtId="0" fontId="5" fillId="0" borderId="0" applyNumberFormat="0" applyFill="0" applyBorder="0" applyAlignment="0" applyProtection="0">
      <alignment vertical="top"/>
      <protection locked="0"/>
    </xf>
  </cellStyleXfs>
  <cellXfs count="134">
    <xf numFmtId="0" fontId="0" fillId="0" borderId="0" xfId="0"/>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0" fillId="2" borderId="2" xfId="0" applyFill="1" applyBorder="1" applyAlignment="1" applyProtection="1">
      <alignment vertical="center"/>
      <protection hidden="1"/>
    </xf>
    <xf numFmtId="0" fontId="0" fillId="2" borderId="3"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4" borderId="5" xfId="0" applyFill="1" applyBorder="1" applyAlignment="1" applyProtection="1">
      <alignment vertical="center"/>
      <protection hidden="1"/>
    </xf>
    <xf numFmtId="0" fontId="0" fillId="4" borderId="6"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4" borderId="5" xfId="0" applyFont="1" applyFill="1" applyBorder="1" applyAlignment="1" applyProtection="1">
      <alignment vertical="center"/>
      <protection hidden="1"/>
    </xf>
    <xf numFmtId="0" fontId="0" fillId="4" borderId="0" xfId="0" applyFont="1" applyFill="1" applyBorder="1" applyAlignment="1" applyProtection="1">
      <alignment vertical="center"/>
      <protection hidden="1"/>
    </xf>
    <xf numFmtId="0" fontId="0" fillId="4" borderId="6" xfId="0" applyFill="1" applyBorder="1" applyAlignment="1" applyProtection="1">
      <alignment vertical="center"/>
      <protection hidden="1"/>
    </xf>
    <xf numFmtId="0" fontId="6" fillId="4" borderId="5" xfId="0" applyFont="1" applyFill="1" applyBorder="1" applyAlignment="1" applyProtection="1">
      <alignment vertical="center"/>
      <protection hidden="1"/>
    </xf>
    <xf numFmtId="0" fontId="7" fillId="4" borderId="0" xfId="0" applyFont="1" applyFill="1" applyBorder="1" applyAlignment="1" applyProtection="1">
      <alignment vertical="center"/>
      <protection hidden="1"/>
    </xf>
    <xf numFmtId="0" fontId="7" fillId="4" borderId="0" xfId="0" applyFont="1" applyFill="1" applyBorder="1" applyAlignment="1" applyProtection="1">
      <alignment horizontal="left" vertical="center"/>
      <protection hidden="1"/>
    </xf>
    <xf numFmtId="0" fontId="7" fillId="4" borderId="6" xfId="0" applyFont="1" applyFill="1" applyBorder="1" applyAlignment="1" applyProtection="1">
      <alignment horizontal="left" vertical="center"/>
      <protection hidden="1"/>
    </xf>
    <xf numFmtId="0" fontId="7" fillId="0" borderId="0" xfId="0" applyFont="1" applyAlignment="1" applyProtection="1">
      <alignment vertical="center"/>
      <protection hidden="1"/>
    </xf>
    <xf numFmtId="0" fontId="7" fillId="4" borderId="5" xfId="0" applyFont="1" applyFill="1" applyBorder="1" applyAlignment="1" applyProtection="1">
      <alignment vertical="center"/>
      <protection hidden="1"/>
    </xf>
    <xf numFmtId="0" fontId="8" fillId="4" borderId="0" xfId="0" applyFont="1" applyFill="1" applyBorder="1" applyAlignment="1" applyProtection="1">
      <alignment vertical="center"/>
      <protection hidden="1"/>
    </xf>
    <xf numFmtId="0" fontId="6" fillId="0" borderId="0" xfId="0" applyFont="1" applyAlignment="1" applyProtection="1">
      <alignment vertical="center"/>
      <protection hidden="1"/>
    </xf>
    <xf numFmtId="0" fontId="6" fillId="4" borderId="7" xfId="0" applyFont="1" applyFill="1" applyBorder="1" applyAlignment="1" applyProtection="1">
      <alignment vertical="center"/>
      <protection hidden="1"/>
    </xf>
    <xf numFmtId="0" fontId="0" fillId="4" borderId="8" xfId="0" applyFill="1" applyBorder="1" applyAlignment="1" applyProtection="1">
      <alignment vertical="center"/>
      <protection hidden="1"/>
    </xf>
    <xf numFmtId="0" fontId="0" fillId="4" borderId="0" xfId="0" applyFill="1" applyBorder="1" applyAlignment="1" applyProtection="1">
      <alignment vertical="center"/>
      <protection hidden="1"/>
    </xf>
    <xf numFmtId="1" fontId="0" fillId="0" borderId="0" xfId="0" applyNumberFormat="1" applyAlignment="1" applyProtection="1">
      <alignment vertical="center"/>
      <protection hidden="1"/>
    </xf>
    <xf numFmtId="0" fontId="0" fillId="4" borderId="7" xfId="0" applyFill="1" applyBorder="1" applyAlignment="1" applyProtection="1">
      <alignment vertical="center"/>
      <protection hidden="1"/>
    </xf>
    <xf numFmtId="0" fontId="0" fillId="4" borderId="9" xfId="0" applyFill="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horizontal="center" vertical="center" wrapText="1"/>
      <protection hidden="1"/>
    </xf>
    <xf numFmtId="0" fontId="0" fillId="0" borderId="0" xfId="0" applyProtection="1">
      <protection hidden="1"/>
    </xf>
    <xf numFmtId="0" fontId="0" fillId="0" borderId="0" xfId="0" applyFill="1" applyProtection="1">
      <protection hidden="1"/>
    </xf>
    <xf numFmtId="165" fontId="11" fillId="0" borderId="0" xfId="0" applyNumberFormat="1" applyFont="1" applyProtection="1">
      <protection hidden="1"/>
    </xf>
    <xf numFmtId="9" fontId="0" fillId="0" borderId="0" xfId="0" quotePrefix="1" applyNumberFormat="1" applyProtection="1">
      <protection hidden="1"/>
    </xf>
    <xf numFmtId="9" fontId="0" fillId="0" borderId="0" xfId="0" applyNumberFormat="1" applyProtection="1">
      <protection hidden="1"/>
    </xf>
    <xf numFmtId="165" fontId="0" fillId="0" borderId="0" xfId="0" applyNumberFormat="1" applyProtection="1">
      <protection hidden="1"/>
    </xf>
    <xf numFmtId="1" fontId="0" fillId="0" borderId="0" xfId="0" applyNumberFormat="1" applyProtection="1">
      <protection hidden="1"/>
    </xf>
    <xf numFmtId="0" fontId="12" fillId="0" borderId="0" xfId="0" applyFont="1" applyAlignment="1" applyProtection="1">
      <alignment vertical="center"/>
      <protection hidden="1"/>
    </xf>
    <xf numFmtId="0" fontId="13" fillId="0" borderId="0" xfId="0" applyFont="1" applyAlignment="1" applyProtection="1">
      <alignment vertical="center"/>
      <protection hidden="1"/>
    </xf>
    <xf numFmtId="0" fontId="14" fillId="0" borderId="0" xfId="0" applyNumberFormat="1" applyFont="1" applyAlignment="1" applyProtection="1">
      <alignment vertical="center" wrapText="1"/>
      <protection hidden="1"/>
    </xf>
    <xf numFmtId="0" fontId="15" fillId="4" borderId="0" xfId="0" applyFont="1" applyFill="1" applyBorder="1" applyAlignment="1" applyProtection="1">
      <alignment vertical="center"/>
      <protection hidden="1"/>
    </xf>
    <xf numFmtId="0" fontId="16" fillId="4" borderId="0" xfId="0" applyFont="1" applyFill="1" applyBorder="1" applyAlignment="1" applyProtection="1">
      <alignment vertical="center"/>
      <protection hidden="1"/>
    </xf>
    <xf numFmtId="0" fontId="17" fillId="4" borderId="0" xfId="0" applyFont="1" applyFill="1" applyBorder="1" applyAlignment="1" applyProtection="1">
      <alignment vertical="center"/>
      <protection hidden="1"/>
    </xf>
    <xf numFmtId="0" fontId="17" fillId="5" borderId="0" xfId="0" applyFont="1" applyFill="1" applyBorder="1" applyAlignment="1" applyProtection="1">
      <alignment vertical="center"/>
      <protection hidden="1"/>
    </xf>
    <xf numFmtId="0" fontId="18" fillId="4" borderId="0" xfId="0" applyFont="1" applyFill="1" applyBorder="1" applyAlignment="1" applyProtection="1">
      <alignment vertical="center"/>
      <protection hidden="1"/>
    </xf>
    <xf numFmtId="166" fontId="18" fillId="4" borderId="0" xfId="0" applyNumberFormat="1" applyFont="1" applyFill="1" applyBorder="1" applyAlignment="1" applyProtection="1">
      <alignment horizontal="center" vertical="center"/>
      <protection hidden="1"/>
    </xf>
    <xf numFmtId="0" fontId="19" fillId="4" borderId="0" xfId="0" applyFont="1" applyFill="1" applyBorder="1" applyAlignment="1" applyProtection="1">
      <alignment vertical="center"/>
      <protection hidden="1"/>
    </xf>
    <xf numFmtId="0" fontId="2"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0" fontId="17" fillId="4" borderId="9" xfId="0" applyFont="1" applyFill="1" applyBorder="1" applyAlignment="1" applyProtection="1">
      <alignment vertical="center"/>
      <protection hidden="1"/>
    </xf>
    <xf numFmtId="164" fontId="17" fillId="4" borderId="6"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0" fontId="17" fillId="4" borderId="5" xfId="0" applyFont="1" applyFill="1" applyBorder="1" applyAlignment="1" applyProtection="1">
      <alignment vertical="center"/>
      <protection hidden="1"/>
    </xf>
    <xf numFmtId="164" fontId="17" fillId="4" borderId="0" xfId="0" applyNumberFormat="1" applyFont="1" applyFill="1" applyBorder="1" applyAlignment="1" applyProtection="1">
      <alignment horizontal="center" vertical="center"/>
      <protection hidden="1"/>
    </xf>
    <xf numFmtId="9" fontId="17" fillId="4" borderId="6" xfId="0" applyNumberFormat="1" applyFont="1" applyFill="1" applyBorder="1" applyAlignment="1" applyProtection="1">
      <alignment vertical="center"/>
      <protection hidden="1"/>
    </xf>
    <xf numFmtId="9" fontId="18" fillId="4" borderId="0" xfId="0" applyNumberFormat="1" applyFont="1" applyFill="1" applyBorder="1" applyAlignment="1" applyProtection="1">
      <alignment horizontal="left" vertical="center"/>
      <protection hidden="1"/>
    </xf>
    <xf numFmtId="0" fontId="17" fillId="4" borderId="0" xfId="0" applyFont="1" applyFill="1" applyBorder="1" applyAlignment="1" applyProtection="1">
      <alignment horizontal="center" vertical="center"/>
      <protection hidden="1"/>
    </xf>
    <xf numFmtId="0" fontId="17" fillId="4" borderId="6" xfId="0" applyFont="1" applyFill="1" applyBorder="1" applyAlignment="1" applyProtection="1">
      <alignment vertical="center"/>
      <protection hidden="1"/>
    </xf>
    <xf numFmtId="0" fontId="20" fillId="4" borderId="0" xfId="0" applyFont="1" applyFill="1" applyBorder="1" applyAlignment="1" applyProtection="1">
      <alignment vertical="center"/>
      <protection hidden="1"/>
    </xf>
    <xf numFmtId="9" fontId="17" fillId="4" borderId="0" xfId="0" applyNumberFormat="1" applyFont="1" applyFill="1" applyBorder="1" applyAlignment="1" applyProtection="1">
      <alignment horizontal="center" vertical="center"/>
      <protection hidden="1"/>
    </xf>
    <xf numFmtId="9" fontId="17" fillId="4" borderId="6" xfId="0" applyNumberFormat="1" applyFont="1" applyFill="1" applyBorder="1" applyAlignment="1" applyProtection="1">
      <alignment horizontal="left" vertical="center"/>
      <protection hidden="1"/>
    </xf>
    <xf numFmtId="164" fontId="17" fillId="4" borderId="0" xfId="0" applyNumberFormat="1" applyFont="1" applyFill="1" applyBorder="1" applyAlignment="1" applyProtection="1">
      <alignment horizontal="left" vertical="center"/>
      <protection hidden="1"/>
    </xf>
    <xf numFmtId="0" fontId="17" fillId="4" borderId="0" xfId="0" applyFont="1" applyFill="1" applyBorder="1" applyAlignment="1" applyProtection="1">
      <alignment horizontal="left" vertical="center"/>
      <protection hidden="1"/>
    </xf>
    <xf numFmtId="0" fontId="17" fillId="4" borderId="8" xfId="0" applyFont="1" applyFill="1" applyBorder="1" applyAlignment="1" applyProtection="1">
      <alignment vertical="center"/>
      <protection hidden="1"/>
    </xf>
    <xf numFmtId="0" fontId="17" fillId="4" borderId="7" xfId="0" applyFont="1" applyFill="1" applyBorder="1" applyAlignment="1" applyProtection="1">
      <alignment vertical="center"/>
      <protection hidden="1"/>
    </xf>
    <xf numFmtId="0" fontId="21" fillId="0" borderId="0" xfId="1" applyFont="1" applyAlignment="1" applyProtection="1">
      <alignment horizontal="left" vertical="center"/>
      <protection hidden="1"/>
    </xf>
    <xf numFmtId="0" fontId="12" fillId="0" borderId="0" xfId="0" applyFont="1" applyAlignment="1" applyProtection="1">
      <alignment vertical="top"/>
      <protection hidden="1"/>
    </xf>
    <xf numFmtId="0" fontId="6" fillId="0" borderId="0" xfId="0" applyFont="1" applyAlignment="1" applyProtection="1">
      <alignment vertical="top"/>
      <protection hidden="1"/>
    </xf>
    <xf numFmtId="0" fontId="22"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1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Border="1" applyAlignment="1" applyProtection="1">
      <alignment vertical="center"/>
      <protection hidden="1"/>
    </xf>
    <xf numFmtId="0" fontId="24" fillId="0" borderId="1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0" fontId="25" fillId="0" borderId="0" xfId="0" applyFont="1"/>
    <xf numFmtId="166" fontId="0" fillId="0" borderId="0" xfId="0" applyNumberFormat="1" applyAlignment="1" applyProtection="1">
      <alignment vertical="center"/>
      <protection hidden="1"/>
    </xf>
    <xf numFmtId="0" fontId="32" fillId="0" borderId="0" xfId="0" applyFont="1" applyAlignment="1" applyProtection="1">
      <alignment vertical="center"/>
      <protection hidden="1"/>
    </xf>
    <xf numFmtId="0" fontId="1" fillId="4" borderId="18" xfId="0" applyFont="1" applyFill="1" applyBorder="1" applyAlignment="1" applyProtection="1">
      <alignment vertical="center"/>
      <protection hidden="1"/>
    </xf>
    <xf numFmtId="0" fontId="17" fillId="4" borderId="21" xfId="0" applyFont="1" applyFill="1" applyBorder="1" applyAlignment="1" applyProtection="1">
      <alignment vertical="center"/>
      <protection hidden="1"/>
    </xf>
    <xf numFmtId="0" fontId="26" fillId="0" borderId="0" xfId="0" applyNumberFormat="1" applyFont="1" applyFill="1" applyAlignment="1" applyProtection="1">
      <alignment horizontal="left" vertical="center" wrapText="1"/>
      <protection hidden="1"/>
    </xf>
    <xf numFmtId="0" fontId="17" fillId="11" borderId="0" xfId="0" applyFont="1" applyFill="1" applyAlignment="1" applyProtection="1">
      <alignment vertical="center"/>
      <protection hidden="1"/>
    </xf>
    <xf numFmtId="0" fontId="17" fillId="11" borderId="5" xfId="0" applyFont="1" applyFill="1" applyBorder="1" applyAlignment="1" applyProtection="1">
      <alignment vertical="center"/>
      <protection hidden="1"/>
    </xf>
    <xf numFmtId="166" fontId="17" fillId="8" borderId="13" xfId="0" applyNumberFormat="1" applyFont="1" applyFill="1" applyBorder="1" applyAlignment="1" applyProtection="1">
      <alignment horizontal="center" vertical="center"/>
      <protection locked="0"/>
    </xf>
    <xf numFmtId="166" fontId="17" fillId="8" borderId="14" xfId="0" applyNumberFormat="1" applyFont="1" applyFill="1" applyBorder="1" applyAlignment="1" applyProtection="1">
      <alignment horizontal="center" vertical="center"/>
      <protection locked="0"/>
    </xf>
    <xf numFmtId="166" fontId="27" fillId="0" borderId="1" xfId="0" applyNumberFormat="1" applyFont="1" applyFill="1" applyBorder="1" applyAlignment="1" applyProtection="1">
      <alignment horizontal="center" vertical="center"/>
      <protection hidden="1"/>
    </xf>
    <xf numFmtId="166" fontId="17" fillId="6" borderId="13" xfId="0" applyNumberFormat="1" applyFont="1" applyFill="1" applyBorder="1" applyAlignment="1" applyProtection="1">
      <alignment horizontal="center" vertical="center"/>
      <protection hidden="1"/>
    </xf>
    <xf numFmtId="166" fontId="17" fillId="6" borderId="14" xfId="0" applyNumberFormat="1" applyFont="1" applyFill="1" applyBorder="1" applyAlignment="1" applyProtection="1">
      <alignment vertical="center"/>
      <protection hidden="1"/>
    </xf>
    <xf numFmtId="166" fontId="17" fillId="8" borderId="14" xfId="0" applyNumberFormat="1"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left" vertical="center"/>
      <protection hidden="1"/>
    </xf>
    <xf numFmtId="0" fontId="32" fillId="0" borderId="1" xfId="0" applyFont="1" applyBorder="1" applyAlignment="1" applyProtection="1">
      <alignment horizontal="center" vertical="center"/>
      <protection hidden="1"/>
    </xf>
    <xf numFmtId="0" fontId="6" fillId="6" borderId="23" xfId="0" applyFont="1" applyFill="1" applyBorder="1" applyAlignment="1" applyProtection="1">
      <alignment horizontal="center" vertical="center"/>
      <protection hidden="1"/>
    </xf>
    <xf numFmtId="0" fontId="6" fillId="6" borderId="16" xfId="0" applyFont="1" applyFill="1" applyBorder="1" applyAlignment="1" applyProtection="1">
      <alignment horizontal="center" vertical="center"/>
      <protection hidden="1"/>
    </xf>
    <xf numFmtId="0" fontId="6" fillId="6" borderId="17" xfId="0" applyFont="1" applyFill="1" applyBorder="1" applyAlignment="1" applyProtection="1">
      <alignment horizontal="center" vertical="center"/>
      <protection hidden="1"/>
    </xf>
    <xf numFmtId="167" fontId="2" fillId="9" borderId="20" xfId="0" applyNumberFormat="1" applyFont="1" applyFill="1" applyBorder="1" applyAlignment="1" applyProtection="1">
      <alignment horizontal="center" vertical="center"/>
      <protection hidden="1"/>
    </xf>
    <xf numFmtId="167" fontId="2" fillId="9" borderId="19" xfId="0" applyNumberFormat="1" applyFont="1" applyFill="1" applyBorder="1" applyAlignment="1" applyProtection="1">
      <alignment horizontal="center" vertical="center"/>
      <protection hidden="1"/>
    </xf>
    <xf numFmtId="0" fontId="28" fillId="7" borderId="0" xfId="0" quotePrefix="1" applyFont="1" applyFill="1" applyAlignment="1" applyProtection="1">
      <alignment horizontal="center" vertical="center" wrapText="1"/>
      <protection hidden="1"/>
    </xf>
    <xf numFmtId="0" fontId="27" fillId="4" borderId="0" xfId="0" applyFont="1" applyFill="1" applyBorder="1" applyAlignment="1" applyProtection="1">
      <alignment horizontal="center" vertical="center"/>
      <protection hidden="1"/>
    </xf>
    <xf numFmtId="168" fontId="17" fillId="8" borderId="11" xfId="0" applyNumberFormat="1" applyFont="1" applyFill="1" applyBorder="1" applyAlignment="1" applyProtection="1">
      <alignment horizontal="left" vertical="center"/>
      <protection hidden="1"/>
    </xf>
    <xf numFmtId="168" fontId="17" fillId="8" borderId="15" xfId="0" applyNumberFormat="1" applyFont="1" applyFill="1" applyBorder="1" applyAlignment="1" applyProtection="1">
      <alignment horizontal="left" vertical="center"/>
      <protection hidden="1"/>
    </xf>
    <xf numFmtId="168" fontId="17" fillId="8" borderId="12" xfId="0" applyNumberFormat="1" applyFont="1" applyFill="1" applyBorder="1" applyAlignment="1" applyProtection="1">
      <alignment horizontal="left" vertical="center"/>
      <protection hidden="1"/>
    </xf>
    <xf numFmtId="0" fontId="2" fillId="11" borderId="2" xfId="0" quotePrefix="1" applyFont="1" applyFill="1" applyBorder="1" applyAlignment="1" applyProtection="1">
      <alignment horizontal="center" vertical="center" wrapText="1"/>
      <protection hidden="1"/>
    </xf>
    <xf numFmtId="0" fontId="2" fillId="11" borderId="3" xfId="0" applyFont="1" applyFill="1" applyBorder="1" applyAlignment="1" applyProtection="1">
      <alignment horizontal="center" vertical="center" wrapText="1"/>
      <protection hidden="1"/>
    </xf>
    <xf numFmtId="0" fontId="2" fillId="11" borderId="4" xfId="0" applyFont="1" applyFill="1" applyBorder="1" applyAlignment="1" applyProtection="1">
      <alignment horizontal="center" vertical="center" wrapText="1"/>
      <protection hidden="1"/>
    </xf>
    <xf numFmtId="0" fontId="2" fillId="11" borderId="5" xfId="0" applyFont="1" applyFill="1" applyBorder="1" applyAlignment="1" applyProtection="1">
      <alignment horizontal="center" vertical="center" wrapText="1"/>
      <protection hidden="1"/>
    </xf>
    <xf numFmtId="0" fontId="2" fillId="11" borderId="0" xfId="0" applyFont="1" applyFill="1" applyBorder="1" applyAlignment="1" applyProtection="1">
      <alignment horizontal="center" vertical="center" wrapText="1"/>
      <protection hidden="1"/>
    </xf>
    <xf numFmtId="0" fontId="2" fillId="11" borderId="6" xfId="0" applyFont="1" applyFill="1" applyBorder="1" applyAlignment="1" applyProtection="1">
      <alignment horizontal="center" vertical="center" wrapText="1"/>
      <protection hidden="1"/>
    </xf>
    <xf numFmtId="0" fontId="2" fillId="11" borderId="7"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8" xfId="0" applyFont="1" applyFill="1" applyBorder="1" applyAlignment="1" applyProtection="1">
      <alignment horizontal="center" vertical="center" wrapText="1"/>
      <protection hidden="1"/>
    </xf>
    <xf numFmtId="166" fontId="17" fillId="8" borderId="11" xfId="0" applyNumberFormat="1" applyFont="1" applyFill="1" applyBorder="1" applyAlignment="1" applyProtection="1">
      <alignment horizontal="center" vertical="center"/>
      <protection locked="0"/>
    </xf>
    <xf numFmtId="166" fontId="17" fillId="8" borderId="12" xfId="0" applyNumberFormat="1" applyFont="1" applyFill="1" applyBorder="1" applyAlignment="1" applyProtection="1">
      <alignment vertical="center"/>
      <protection locked="0"/>
    </xf>
    <xf numFmtId="0" fontId="26" fillId="0" borderId="0" xfId="0" applyNumberFormat="1" applyFont="1" applyFill="1" applyAlignment="1" applyProtection="1">
      <alignment horizontal="left" vertical="center" wrapText="1"/>
      <protection hidden="1"/>
    </xf>
    <xf numFmtId="0" fontId="2" fillId="0" borderId="22" xfId="0" applyFont="1" applyFill="1" applyBorder="1" applyAlignment="1" applyProtection="1">
      <alignment horizontal="left" vertical="center"/>
      <protection hidden="1"/>
    </xf>
    <xf numFmtId="167" fontId="2" fillId="10" borderId="22" xfId="0" applyNumberFormat="1" applyFont="1" applyFill="1" applyBorder="1" applyAlignment="1" applyProtection="1">
      <alignment horizontal="center" vertical="center"/>
      <protection hidden="1"/>
    </xf>
    <xf numFmtId="166" fontId="17" fillId="6" borderId="7" xfId="0" applyNumberFormat="1" applyFont="1" applyFill="1" applyBorder="1" applyAlignment="1" applyProtection="1">
      <alignment horizontal="center" vertical="center"/>
      <protection hidden="1"/>
    </xf>
    <xf numFmtId="166" fontId="17" fillId="6" borderId="8" xfId="0" applyNumberFormat="1" applyFont="1" applyFill="1" applyBorder="1" applyAlignment="1" applyProtection="1">
      <alignment vertical="center"/>
      <protection hidden="1"/>
    </xf>
    <xf numFmtId="0" fontId="2" fillId="10" borderId="22" xfId="0" applyFont="1" applyFill="1" applyBorder="1" applyAlignment="1" applyProtection="1">
      <alignment horizontal="left" vertical="center"/>
      <protection hidden="1"/>
    </xf>
    <xf numFmtId="0" fontId="26" fillId="0" borderId="0" xfId="0" applyFont="1" applyAlignment="1" applyProtection="1">
      <alignment horizontal="left" vertical="top" wrapText="1"/>
      <protection hidden="1"/>
    </xf>
    <xf numFmtId="10" fontId="17" fillId="8" borderId="11" xfId="0" applyNumberFormat="1" applyFont="1" applyFill="1" applyBorder="1" applyAlignment="1" applyProtection="1">
      <alignment horizontal="center" vertical="center"/>
      <protection locked="0"/>
    </xf>
    <xf numFmtId="10" fontId="17" fillId="8" borderId="12" xfId="0" applyNumberFormat="1" applyFont="1" applyFill="1" applyBorder="1" applyAlignment="1" applyProtection="1">
      <alignment horizontal="center" vertical="center"/>
      <protection locked="0"/>
    </xf>
    <xf numFmtId="164" fontId="17" fillId="8" borderId="11" xfId="0" applyNumberFormat="1" applyFont="1" applyFill="1" applyBorder="1" applyAlignment="1" applyProtection="1">
      <alignment horizontal="center" vertical="center"/>
      <protection locked="0"/>
    </xf>
    <xf numFmtId="164" fontId="17" fillId="8" borderId="12" xfId="0" applyNumberFormat="1" applyFont="1" applyFill="1" applyBorder="1" applyAlignment="1" applyProtection="1">
      <alignment horizontal="center" vertical="center"/>
      <protection locked="0"/>
    </xf>
    <xf numFmtId="166" fontId="1" fillId="6" borderId="13" xfId="0" applyNumberFormat="1" applyFont="1" applyFill="1" applyBorder="1" applyAlignment="1" applyProtection="1">
      <alignment horizontal="center" vertical="center"/>
      <protection hidden="1"/>
    </xf>
    <xf numFmtId="166" fontId="1" fillId="6" borderId="14" xfId="0" applyNumberFormat="1" applyFont="1" applyFill="1" applyBorder="1" applyAlignment="1" applyProtection="1">
      <alignment vertical="center"/>
      <protection hidden="1"/>
    </xf>
    <xf numFmtId="164" fontId="2" fillId="0" borderId="22" xfId="0" applyNumberFormat="1" applyFont="1" applyFill="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30" fillId="4" borderId="0" xfId="0" applyFont="1" applyFill="1" applyBorder="1" applyAlignment="1" applyProtection="1">
      <alignment horizontal="center" vertical="center"/>
      <protection hidden="1"/>
    </xf>
    <xf numFmtId="0" fontId="6" fillId="8" borderId="23" xfId="0" applyFont="1" applyFill="1" applyBorder="1" applyAlignment="1" applyProtection="1">
      <alignment horizontal="center" vertical="center"/>
      <protection hidden="1"/>
    </xf>
    <xf numFmtId="0" fontId="6" fillId="8" borderId="16" xfId="0" applyFont="1" applyFill="1" applyBorder="1" applyAlignment="1" applyProtection="1">
      <alignment horizontal="center" vertical="center"/>
      <protection hidden="1"/>
    </xf>
    <xf numFmtId="0" fontId="6" fillId="8" borderId="17" xfId="0" applyFont="1" applyFill="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colors>
    <mruColors>
      <color rgb="FFC2CD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hyperlink" Target="http://www.mckinleyplowman.com.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32</xdr:row>
      <xdr:rowOff>0</xdr:rowOff>
    </xdr:from>
    <xdr:to>
      <xdr:col>24</xdr:col>
      <xdr:colOff>19050</xdr:colOff>
      <xdr:row>33</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5448300"/>
          <a:ext cx="5496689" cy="333422"/>
        </a:xfrm>
        <a:prstGeom prst="rect">
          <a:avLst/>
        </a:prstGeom>
      </xdr:spPr>
    </xdr:pic>
    <xdr:clientData/>
  </xdr:twoCellAnchor>
  <xdr:twoCellAnchor editAs="oneCell">
    <xdr:from>
      <xdr:col>3</xdr:col>
      <xdr:colOff>371475</xdr:colOff>
      <xdr:row>14</xdr:row>
      <xdr:rowOff>209550</xdr:rowOff>
    </xdr:from>
    <xdr:to>
      <xdr:col>12</xdr:col>
      <xdr:colOff>19050</xdr:colOff>
      <xdr:row>16</xdr:row>
      <xdr:rowOff>161925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0" y="3057525"/>
          <a:ext cx="2657475" cy="361950"/>
        </a:xfrm>
        <a:prstGeom prst="rect">
          <a:avLst/>
        </a:prstGeom>
      </xdr:spPr>
    </xdr:pic>
    <xdr:clientData/>
  </xdr:twoCellAnchor>
  <xdr:twoCellAnchor editAs="oneCell">
    <xdr:from>
      <xdr:col>12</xdr:col>
      <xdr:colOff>266700</xdr:colOff>
      <xdr:row>14</xdr:row>
      <xdr:rowOff>209550</xdr:rowOff>
    </xdr:from>
    <xdr:to>
      <xdr:col>24</xdr:col>
      <xdr:colOff>28575</xdr:colOff>
      <xdr:row>16</xdr:row>
      <xdr:rowOff>152400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81475" y="2990850"/>
          <a:ext cx="2600688" cy="314369"/>
        </a:xfrm>
        <a:prstGeom prst="rect">
          <a:avLst/>
        </a:prstGeom>
      </xdr:spPr>
    </xdr:pic>
    <xdr:clientData/>
  </xdr:twoCellAnchor>
  <xdr:twoCellAnchor editAs="oneCell">
    <xdr:from>
      <xdr:col>7</xdr:col>
      <xdr:colOff>114300</xdr:colOff>
      <xdr:row>81</xdr:row>
      <xdr:rowOff>56966</xdr:rowOff>
    </xdr:from>
    <xdr:to>
      <xdr:col>17</xdr:col>
      <xdr:colOff>342900</xdr:colOff>
      <xdr:row>90</xdr:row>
      <xdr:rowOff>66858</xdr:rowOff>
    </xdr:to>
    <xdr:pic>
      <xdr:nvPicPr>
        <xdr:cNvPr id="6"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2276475" y="14049191"/>
          <a:ext cx="2343150" cy="78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255"/>
  <sheetViews>
    <sheetView showGridLines="0" showRowColHeaders="0" tabSelected="1" zoomScaleNormal="100" workbookViewId="0">
      <selection activeCell="A93" sqref="A93:AG95"/>
    </sheetView>
  </sheetViews>
  <sheetFormatPr defaultColWidth="0" defaultRowHeight="15" x14ac:dyDescent="0.25"/>
  <cols>
    <col min="1" max="1" width="2.140625" style="31" customWidth="1"/>
    <col min="2" max="2" width="5.85546875" style="31" customWidth="1"/>
    <col min="3" max="3" width="5.5703125" style="31" customWidth="1"/>
    <col min="4" max="4" width="5.85546875" style="31" customWidth="1"/>
    <col min="5" max="5" width="1.28515625" style="31" customWidth="1"/>
    <col min="6" max="8" width="5.85546875" style="31" customWidth="1"/>
    <col min="9" max="9" width="7.42578125" style="31" customWidth="1"/>
    <col min="10" max="11" width="5.85546875" style="31" customWidth="1"/>
    <col min="12" max="12" width="1.28515625" style="31" customWidth="1"/>
    <col min="13" max="13" width="4.140625" style="31" customWidth="1"/>
    <col min="14" max="15" width="5.85546875" style="31" hidden="1" customWidth="1"/>
    <col min="16" max="16" width="0.85546875" style="31" hidden="1" customWidth="1"/>
    <col min="17" max="17" width="1.28515625" style="31" customWidth="1"/>
    <col min="18" max="19" width="5.85546875" style="31" customWidth="1"/>
    <col min="20" max="20" width="6.7109375" style="31" customWidth="1"/>
    <col min="21" max="23" width="5.85546875" style="31" customWidth="1"/>
    <col min="24" max="24" width="1.28515625" style="31" customWidth="1"/>
    <col min="25" max="25" width="5.5703125" style="31" customWidth="1"/>
    <col min="26" max="26" width="5.85546875" style="31" customWidth="1"/>
    <col min="27" max="27" width="7.5703125" style="31" customWidth="1"/>
    <col min="28" max="32" width="5.85546875" style="31" hidden="1" customWidth="1"/>
    <col min="33" max="33" width="2.140625" style="32" customWidth="1"/>
    <col min="34" max="35" width="0" style="31" hidden="1" customWidth="1"/>
    <col min="36" max="16384" width="9.140625" style="31" hidden="1"/>
  </cols>
  <sheetData>
    <row r="2" spans="2:33" s="1" customFormat="1" ht="16.5" customHeight="1" x14ac:dyDescent="0.25">
      <c r="B2" s="121" t="s">
        <v>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G2" s="2"/>
    </row>
    <row r="3" spans="2:33" s="1" customFormat="1" ht="16.5" customHeight="1" x14ac:dyDescent="0.25">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G3" s="2"/>
    </row>
    <row r="4" spans="2:33" s="1" customFormat="1" ht="16.5" customHeight="1" x14ac:dyDescent="0.25">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G4" s="2"/>
    </row>
    <row r="5" spans="2:33" s="1" customFormat="1" ht="16.5" customHeight="1" x14ac:dyDescent="0.25">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G5" s="2"/>
    </row>
    <row r="6" spans="2:33" s="1" customFormat="1" ht="16.5" customHeight="1" x14ac:dyDescent="0.25">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G6" s="2"/>
    </row>
    <row r="7" spans="2:33" s="1" customFormat="1" ht="18" x14ac:dyDescent="0.25">
      <c r="B7" s="129"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G7" s="2"/>
    </row>
    <row r="8" spans="2:33" s="1" customFormat="1" x14ac:dyDescent="0.25">
      <c r="B8" s="38" t="s">
        <v>2</v>
      </c>
      <c r="AG8" s="2"/>
    </row>
    <row r="9" spans="2:33" s="1" customFormat="1" x14ac:dyDescent="0.25">
      <c r="AG9" s="2"/>
    </row>
    <row r="10" spans="2:33" s="1" customFormat="1" ht="15.75" customHeight="1" x14ac:dyDescent="0.25">
      <c r="B10" s="38" t="s">
        <v>3</v>
      </c>
      <c r="C10" s="66"/>
      <c r="D10" s="22"/>
      <c r="E10" s="22"/>
      <c r="F10" s="22"/>
      <c r="G10" s="22"/>
      <c r="H10" s="22"/>
      <c r="I10" s="22"/>
      <c r="J10" s="22"/>
      <c r="K10" s="22"/>
      <c r="L10" s="22"/>
      <c r="M10" s="22"/>
      <c r="N10" s="22"/>
      <c r="O10" s="22"/>
      <c r="P10" s="22"/>
      <c r="Q10" s="22"/>
      <c r="R10" s="22"/>
      <c r="S10" s="22"/>
      <c r="T10" s="22"/>
      <c r="U10" s="22"/>
      <c r="AG10" s="2"/>
    </row>
    <row r="11" spans="2:33" s="1" customFormat="1" ht="15.75" customHeight="1" x14ac:dyDescent="0.25">
      <c r="B11" s="79" t="s">
        <v>4</v>
      </c>
      <c r="C11" s="66"/>
      <c r="D11" s="22"/>
      <c r="E11" s="22"/>
      <c r="F11" s="22"/>
      <c r="G11" s="22"/>
      <c r="H11" s="22"/>
      <c r="I11" s="22"/>
      <c r="J11" s="22"/>
      <c r="K11" s="22"/>
      <c r="L11" s="22"/>
      <c r="M11" s="22"/>
      <c r="N11" s="22"/>
      <c r="O11" s="22"/>
      <c r="P11" s="22"/>
      <c r="Q11" s="22"/>
      <c r="R11" s="22"/>
      <c r="S11" s="22"/>
      <c r="T11" s="22"/>
      <c r="U11" s="22"/>
      <c r="AG11" s="2"/>
    </row>
    <row r="12" spans="2:33" s="1" customFormat="1" ht="15.75" customHeight="1" x14ac:dyDescent="0.25">
      <c r="B12" s="79"/>
      <c r="C12" s="66"/>
      <c r="D12" s="22"/>
      <c r="E12" s="22"/>
      <c r="F12" s="22"/>
      <c r="G12" s="22"/>
      <c r="H12" s="22"/>
      <c r="I12" s="22"/>
      <c r="J12" s="22"/>
      <c r="K12" s="22"/>
      <c r="L12" s="22"/>
      <c r="M12" s="22"/>
      <c r="N12" s="22"/>
      <c r="O12" s="22"/>
      <c r="P12" s="22"/>
      <c r="Q12" s="22"/>
      <c r="R12" s="22"/>
      <c r="S12" s="22"/>
      <c r="T12" s="22"/>
      <c r="U12" s="22"/>
      <c r="AG12" s="2"/>
    </row>
    <row r="13" spans="2:33" s="1" customFormat="1" ht="15.75" customHeight="1" thickBot="1" x14ac:dyDescent="0.3">
      <c r="B13" s="79"/>
      <c r="C13" s="66"/>
      <c r="D13" s="22"/>
      <c r="E13" s="22"/>
      <c r="F13" s="22"/>
      <c r="G13" s="131" t="s">
        <v>5</v>
      </c>
      <c r="H13" s="132"/>
      <c r="I13" s="133"/>
      <c r="J13" s="22"/>
      <c r="K13" s="94" t="s">
        <v>6</v>
      </c>
      <c r="L13" s="95"/>
      <c r="M13" s="95"/>
      <c r="N13" s="95"/>
      <c r="O13" s="95"/>
      <c r="P13" s="95"/>
      <c r="Q13" s="95"/>
      <c r="R13" s="96"/>
      <c r="S13" s="22"/>
      <c r="T13" s="93" t="s">
        <v>7</v>
      </c>
      <c r="U13" s="93"/>
      <c r="V13" s="93"/>
      <c r="AG13" s="2"/>
    </row>
    <row r="14" spans="2:33" s="1" customFormat="1" ht="15.75" customHeight="1" x14ac:dyDescent="0.25">
      <c r="B14" s="79"/>
      <c r="C14" s="66"/>
      <c r="D14" s="22"/>
      <c r="E14" s="22"/>
      <c r="F14" s="22"/>
      <c r="G14" s="22"/>
      <c r="H14" s="22"/>
      <c r="I14" s="22"/>
      <c r="J14" s="22"/>
      <c r="K14" s="22"/>
      <c r="L14" s="22"/>
      <c r="M14" s="22"/>
      <c r="N14" s="22"/>
      <c r="O14" s="22"/>
      <c r="P14" s="22"/>
      <c r="Q14" s="22"/>
      <c r="R14" s="22"/>
      <c r="S14" s="22"/>
      <c r="T14" s="22"/>
      <c r="U14" s="22"/>
      <c r="AG14" s="2"/>
    </row>
    <row r="15" spans="2:33" s="1" customFormat="1" ht="17.25" customHeight="1" x14ac:dyDescent="0.25">
      <c r="C15" s="66"/>
      <c r="D15" s="22"/>
      <c r="E15" s="67" t="s">
        <v>8</v>
      </c>
      <c r="F15" s="67"/>
      <c r="G15" s="68"/>
      <c r="H15" s="68"/>
      <c r="I15" s="68"/>
      <c r="J15" s="68"/>
      <c r="K15" s="68"/>
      <c r="L15" s="68"/>
      <c r="M15" s="68"/>
      <c r="N15" s="68"/>
      <c r="O15" s="68"/>
      <c r="P15" s="68"/>
      <c r="Q15" s="67" t="s">
        <v>9</v>
      </c>
      <c r="R15" s="68"/>
      <c r="S15" s="68"/>
      <c r="T15" s="22"/>
      <c r="U15" s="22"/>
      <c r="AG15" s="2"/>
    </row>
    <row r="16" spans="2:33" s="1" customFormat="1" x14ac:dyDescent="0.25">
      <c r="E16" s="3"/>
      <c r="F16" s="4"/>
      <c r="G16" s="4"/>
      <c r="H16" s="4"/>
      <c r="I16" s="4"/>
      <c r="J16" s="4"/>
      <c r="K16" s="4"/>
      <c r="L16" s="5"/>
      <c r="Q16" s="6"/>
      <c r="R16" s="7"/>
      <c r="S16" s="7"/>
      <c r="T16" s="7"/>
      <c r="U16" s="7"/>
      <c r="V16" s="7"/>
      <c r="W16" s="7"/>
      <c r="X16" s="8"/>
      <c r="Y16" s="2"/>
      <c r="AG16" s="2"/>
    </row>
    <row r="17" spans="4:33" s="1" customFormat="1" x14ac:dyDescent="0.25">
      <c r="E17" s="9"/>
      <c r="F17" s="130"/>
      <c r="G17" s="130"/>
      <c r="H17" s="130"/>
      <c r="I17" s="130"/>
      <c r="J17" s="130"/>
      <c r="K17" s="130"/>
      <c r="L17" s="10"/>
      <c r="M17" s="11"/>
      <c r="N17" s="11"/>
      <c r="O17" s="11"/>
      <c r="P17" s="11"/>
      <c r="Q17" s="12"/>
      <c r="R17" s="13"/>
      <c r="S17" s="13"/>
      <c r="T17" s="13"/>
      <c r="U17" s="13"/>
      <c r="V17" s="13"/>
      <c r="W17" s="13"/>
      <c r="X17" s="14"/>
      <c r="Y17" s="2"/>
      <c r="AG17" s="2"/>
    </row>
    <row r="18" spans="4:33" s="1" customFormat="1" ht="6.75" customHeight="1" x14ac:dyDescent="0.25">
      <c r="E18" s="15"/>
      <c r="F18" s="16"/>
      <c r="G18" s="16"/>
      <c r="H18" s="16"/>
      <c r="I18" s="16"/>
      <c r="J18" s="17"/>
      <c r="K18" s="17"/>
      <c r="L18" s="18"/>
      <c r="M18" s="19"/>
      <c r="N18" s="19"/>
      <c r="O18" s="19"/>
      <c r="P18" s="19"/>
      <c r="Q18" s="20"/>
      <c r="R18" s="13"/>
      <c r="S18" s="13"/>
      <c r="T18" s="13"/>
      <c r="U18" s="13"/>
      <c r="V18" s="13"/>
      <c r="W18" s="13"/>
      <c r="X18" s="14"/>
      <c r="Y18" s="2"/>
      <c r="AG18" s="2"/>
    </row>
    <row r="19" spans="4:33" s="1" customFormat="1" x14ac:dyDescent="0.25">
      <c r="E19" s="15"/>
      <c r="F19" s="43" t="s">
        <v>10</v>
      </c>
      <c r="G19" s="43"/>
      <c r="H19" s="43"/>
      <c r="I19" s="43"/>
      <c r="J19" s="124">
        <v>220000</v>
      </c>
      <c r="K19" s="125"/>
      <c r="L19" s="51"/>
      <c r="M19" s="52"/>
      <c r="N19" s="52"/>
      <c r="O19" s="52"/>
      <c r="P19" s="52"/>
      <c r="Q19" s="53"/>
      <c r="R19" s="43" t="s">
        <v>11</v>
      </c>
      <c r="S19" s="43"/>
      <c r="T19" s="101">
        <v>80000</v>
      </c>
      <c r="U19" s="102"/>
      <c r="V19" s="102"/>
      <c r="W19" s="103"/>
      <c r="X19" s="14"/>
      <c r="Y19" s="2"/>
      <c r="AG19" s="2"/>
    </row>
    <row r="20" spans="4:33" s="1" customFormat="1" ht="4.5" customHeight="1" x14ac:dyDescent="0.25">
      <c r="E20" s="15"/>
      <c r="F20" s="43"/>
      <c r="G20" s="43"/>
      <c r="H20" s="43"/>
      <c r="I20" s="43"/>
      <c r="J20" s="54"/>
      <c r="K20" s="54"/>
      <c r="L20" s="51"/>
      <c r="M20" s="52"/>
      <c r="N20" s="52"/>
      <c r="O20" s="52"/>
      <c r="P20" s="52"/>
      <c r="Q20" s="53"/>
      <c r="R20" s="43"/>
      <c r="S20" s="43"/>
      <c r="T20" s="43"/>
      <c r="U20" s="43"/>
      <c r="V20" s="43"/>
      <c r="W20" s="43"/>
      <c r="X20" s="14"/>
      <c r="Y20" s="2"/>
      <c r="AG20" s="2"/>
    </row>
    <row r="21" spans="4:33" s="1" customFormat="1" x14ac:dyDescent="0.25">
      <c r="E21" s="15"/>
      <c r="F21" s="43" t="s">
        <v>12</v>
      </c>
      <c r="G21" s="43"/>
      <c r="H21" s="43"/>
      <c r="I21" s="43"/>
      <c r="J21" s="124">
        <v>179960</v>
      </c>
      <c r="K21" s="125"/>
      <c r="L21" s="55"/>
      <c r="M21" s="52"/>
      <c r="N21" s="52"/>
      <c r="O21" s="52"/>
      <c r="P21" s="52"/>
      <c r="Q21" s="53"/>
      <c r="R21" s="45" t="s">
        <v>13</v>
      </c>
      <c r="S21" s="43"/>
      <c r="T21" s="56" t="str">
        <f>IF(T19&lt;6000,P104,IF(T19&lt;37001,P105,IF(T19&lt;80001,P106,IF(T19&lt;180001,P107,IF(T19&gt;=180001,P108,"")))))</f>
        <v>31.5% (inc. Medicare levy)</v>
      </c>
      <c r="U21" s="43"/>
      <c r="V21" s="43"/>
      <c r="W21" s="43"/>
      <c r="X21" s="14"/>
      <c r="Y21" s="2"/>
      <c r="AG21" s="2"/>
    </row>
    <row r="22" spans="4:33" s="1" customFormat="1" ht="6" customHeight="1" x14ac:dyDescent="0.25">
      <c r="E22" s="15"/>
      <c r="F22" s="43"/>
      <c r="G22" s="43"/>
      <c r="H22" s="43"/>
      <c r="I22" s="43"/>
      <c r="J22" s="57"/>
      <c r="K22" s="57"/>
      <c r="L22" s="58"/>
      <c r="M22" s="52"/>
      <c r="N22" s="52"/>
      <c r="O22" s="52"/>
      <c r="P22" s="52"/>
      <c r="Q22" s="53"/>
      <c r="R22" s="43"/>
      <c r="S22" s="43"/>
      <c r="T22" s="43"/>
      <c r="U22" s="43"/>
      <c r="V22" s="43"/>
      <c r="W22" s="43"/>
      <c r="X22" s="14"/>
      <c r="Y22" s="2"/>
      <c r="AG22" s="2"/>
    </row>
    <row r="23" spans="4:33" s="1" customFormat="1" ht="15.75" thickBot="1" x14ac:dyDescent="0.3">
      <c r="E23" s="15"/>
      <c r="F23" s="116" t="s">
        <v>14</v>
      </c>
      <c r="G23" s="116"/>
      <c r="H23" s="116"/>
      <c r="I23" s="116"/>
      <c r="J23" s="128">
        <f>J19+J21</f>
        <v>399960</v>
      </c>
      <c r="K23" s="128"/>
      <c r="L23" s="58"/>
      <c r="M23" s="52"/>
      <c r="N23" s="52"/>
      <c r="O23" s="52"/>
      <c r="P23" s="52"/>
      <c r="Q23" s="53"/>
      <c r="R23" s="100"/>
      <c r="S23" s="100"/>
      <c r="T23" s="100"/>
      <c r="U23" s="100"/>
      <c r="V23" s="100"/>
      <c r="W23" s="100"/>
      <c r="X23" s="14"/>
      <c r="Y23" s="2"/>
      <c r="AG23" s="2"/>
    </row>
    <row r="24" spans="4:33" s="1" customFormat="1" ht="12.75" customHeight="1" x14ac:dyDescent="0.25">
      <c r="E24" s="15"/>
      <c r="F24" s="43"/>
      <c r="G24" s="59"/>
      <c r="H24" s="59"/>
      <c r="I24" s="59"/>
      <c r="J24" s="57"/>
      <c r="K24" s="60"/>
      <c r="L24" s="61"/>
      <c r="M24" s="83"/>
      <c r="N24" s="83"/>
      <c r="O24" s="83"/>
      <c r="P24" s="83"/>
      <c r="Q24" s="84"/>
      <c r="R24" s="104" t="str">
        <f>IF(T19&lt;6000,U104,IF(T19&lt;37001,U105,IF(T19&lt;80001,U106,IF(T19&lt;180001,U107,IF(T19&gt;=180001,U108,"")))))</f>
        <v>For every $1,000 of negative gearing you will receive a tax saving of $315.</v>
      </c>
      <c r="S24" s="105"/>
      <c r="T24" s="105"/>
      <c r="U24" s="105"/>
      <c r="V24" s="105"/>
      <c r="W24" s="106"/>
      <c r="X24" s="14"/>
      <c r="Y24" s="2"/>
      <c r="AG24" s="2"/>
    </row>
    <row r="25" spans="4:33" s="1" customFormat="1" ht="6.75" customHeight="1" x14ac:dyDescent="0.25">
      <c r="E25" s="15"/>
      <c r="F25" s="43"/>
      <c r="G25" s="43"/>
      <c r="H25" s="43"/>
      <c r="I25" s="43"/>
      <c r="J25" s="43"/>
      <c r="K25" s="43"/>
      <c r="L25" s="58"/>
      <c r="M25" s="83"/>
      <c r="N25" s="83"/>
      <c r="O25" s="83"/>
      <c r="P25" s="83"/>
      <c r="Q25" s="84"/>
      <c r="R25" s="107"/>
      <c r="S25" s="108"/>
      <c r="T25" s="108"/>
      <c r="U25" s="108"/>
      <c r="V25" s="108"/>
      <c r="W25" s="109"/>
      <c r="X25" s="14"/>
      <c r="Y25" s="2"/>
      <c r="AG25" s="2"/>
    </row>
    <row r="26" spans="4:33" s="1" customFormat="1" ht="15" customHeight="1" x14ac:dyDescent="0.25">
      <c r="E26" s="15"/>
      <c r="F26" s="43" t="s">
        <v>15</v>
      </c>
      <c r="G26" s="43"/>
      <c r="H26" s="43"/>
      <c r="I26" s="43"/>
      <c r="J26" s="124">
        <v>399960</v>
      </c>
      <c r="K26" s="125"/>
      <c r="L26" s="58"/>
      <c r="M26" s="83"/>
      <c r="N26" s="83"/>
      <c r="O26" s="83"/>
      <c r="P26" s="83"/>
      <c r="Q26" s="84"/>
      <c r="R26" s="107"/>
      <c r="S26" s="108"/>
      <c r="T26" s="108"/>
      <c r="U26" s="108"/>
      <c r="V26" s="108"/>
      <c r="W26" s="109"/>
      <c r="X26" s="14"/>
      <c r="Y26" s="2"/>
      <c r="AG26" s="2"/>
    </row>
    <row r="27" spans="4:33" s="1" customFormat="1" ht="4.5" customHeight="1" x14ac:dyDescent="0.25">
      <c r="E27" s="15"/>
      <c r="F27" s="43"/>
      <c r="G27" s="43"/>
      <c r="H27" s="43"/>
      <c r="I27" s="43"/>
      <c r="J27" s="62"/>
      <c r="K27" s="62"/>
      <c r="L27" s="58"/>
      <c r="M27" s="83"/>
      <c r="N27" s="83"/>
      <c r="O27" s="83"/>
      <c r="P27" s="83"/>
      <c r="Q27" s="84"/>
      <c r="R27" s="107"/>
      <c r="S27" s="108"/>
      <c r="T27" s="108"/>
      <c r="U27" s="108"/>
      <c r="V27" s="108"/>
      <c r="W27" s="109"/>
      <c r="X27" s="14"/>
      <c r="Y27" s="2"/>
      <c r="AG27" s="2"/>
    </row>
    <row r="28" spans="4:33" s="1" customFormat="1" ht="15" customHeight="1" x14ac:dyDescent="0.25">
      <c r="E28" s="15"/>
      <c r="F28" s="43" t="s">
        <v>16</v>
      </c>
      <c r="G28" s="43"/>
      <c r="H28" s="43"/>
      <c r="I28" s="43"/>
      <c r="J28" s="122">
        <v>6.6500000000000004E-2</v>
      </c>
      <c r="K28" s="123"/>
      <c r="L28" s="58"/>
      <c r="M28" s="83"/>
      <c r="N28" s="83"/>
      <c r="O28" s="83"/>
      <c r="P28" s="83"/>
      <c r="Q28" s="84"/>
      <c r="R28" s="110"/>
      <c r="S28" s="111"/>
      <c r="T28" s="111"/>
      <c r="U28" s="111"/>
      <c r="V28" s="111"/>
      <c r="W28" s="112"/>
      <c r="X28" s="14"/>
      <c r="Y28" s="2"/>
      <c r="AG28" s="2"/>
    </row>
    <row r="29" spans="4:33" s="1" customFormat="1" ht="4.5" customHeight="1" x14ac:dyDescent="0.25">
      <c r="E29" s="15"/>
      <c r="F29" s="43"/>
      <c r="G29" s="43"/>
      <c r="H29" s="43"/>
      <c r="I29" s="43"/>
      <c r="J29" s="63"/>
      <c r="K29" s="63"/>
      <c r="L29" s="58"/>
      <c r="M29" s="52"/>
      <c r="N29" s="52"/>
      <c r="O29" s="52"/>
      <c r="P29" s="52"/>
      <c r="Q29" s="53"/>
      <c r="R29" s="100"/>
      <c r="S29" s="100"/>
      <c r="T29" s="100"/>
      <c r="U29" s="100"/>
      <c r="V29" s="100"/>
      <c r="W29" s="100"/>
      <c r="X29" s="14"/>
      <c r="Y29" s="2"/>
      <c r="AG29" s="2"/>
    </row>
    <row r="30" spans="4:33" s="1" customFormat="1" ht="8.25" customHeight="1" x14ac:dyDescent="0.25">
      <c r="E30" s="23"/>
      <c r="F30" s="50"/>
      <c r="G30" s="50"/>
      <c r="H30" s="50"/>
      <c r="I30" s="50"/>
      <c r="J30" s="50"/>
      <c r="K30" s="50"/>
      <c r="L30" s="64"/>
      <c r="M30" s="52"/>
      <c r="N30" s="52"/>
      <c r="O30" s="52"/>
      <c r="P30" s="52"/>
      <c r="Q30" s="65"/>
      <c r="R30" s="50"/>
      <c r="S30" s="50"/>
      <c r="T30" s="50"/>
      <c r="U30" s="50"/>
      <c r="V30" s="50"/>
      <c r="W30" s="50"/>
      <c r="X30" s="24"/>
      <c r="Y30" s="2"/>
      <c r="AG30" s="2"/>
    </row>
    <row r="31" spans="4:33" s="1" customFormat="1" ht="16.5" customHeight="1" x14ac:dyDescent="0.25">
      <c r="X31" s="2"/>
      <c r="Y31" s="2"/>
      <c r="AG31" s="2"/>
    </row>
    <row r="32" spans="4:33" s="1" customFormat="1" ht="16.5" customHeight="1" x14ac:dyDescent="0.25">
      <c r="D32" s="22"/>
      <c r="E32" s="38" t="s">
        <v>17</v>
      </c>
      <c r="F32" s="22"/>
      <c r="G32" s="22"/>
      <c r="AG32" s="2"/>
    </row>
    <row r="33" spans="5:33" s="1" customFormat="1" x14ac:dyDescent="0.25">
      <c r="E33" s="3"/>
      <c r="F33" s="4"/>
      <c r="G33" s="4"/>
      <c r="H33" s="4"/>
      <c r="I33" s="4"/>
      <c r="J33" s="4"/>
      <c r="K33" s="4"/>
      <c r="L33" s="4"/>
      <c r="M33" s="4"/>
      <c r="N33" s="4"/>
      <c r="O33" s="4"/>
      <c r="P33" s="4"/>
      <c r="Q33" s="4"/>
      <c r="R33" s="4"/>
      <c r="S33" s="4"/>
      <c r="T33" s="4"/>
      <c r="U33" s="4"/>
      <c r="V33" s="4"/>
      <c r="W33" s="4"/>
      <c r="X33" s="5"/>
      <c r="AG33" s="2"/>
    </row>
    <row r="34" spans="5:33" s="1" customFormat="1" x14ac:dyDescent="0.25">
      <c r="E34" s="9"/>
      <c r="F34" s="25"/>
      <c r="G34" s="25"/>
      <c r="H34" s="25"/>
      <c r="I34" s="25"/>
      <c r="J34" s="25"/>
      <c r="K34" s="25"/>
      <c r="L34" s="25"/>
      <c r="M34" s="25"/>
      <c r="N34" s="25"/>
      <c r="O34" s="25"/>
      <c r="P34" s="25"/>
      <c r="Q34" s="25"/>
      <c r="R34" s="25"/>
      <c r="S34" s="25"/>
      <c r="T34" s="25"/>
      <c r="U34" s="25"/>
      <c r="V34" s="25"/>
      <c r="W34" s="25"/>
      <c r="X34" s="14"/>
      <c r="AG34" s="2"/>
    </row>
    <row r="35" spans="5:33" s="1" customFormat="1" x14ac:dyDescent="0.25">
      <c r="E35" s="9"/>
      <c r="F35" s="25"/>
      <c r="G35" s="25"/>
      <c r="H35" s="25"/>
      <c r="I35" s="21"/>
      <c r="J35" s="21"/>
      <c r="K35" s="21"/>
      <c r="L35" s="21"/>
      <c r="M35" s="21"/>
      <c r="N35" s="21"/>
      <c r="O35" s="21"/>
      <c r="P35" s="21"/>
      <c r="Q35" s="21"/>
      <c r="R35" s="21"/>
      <c r="S35" s="21"/>
      <c r="T35" s="21"/>
      <c r="U35" s="25"/>
      <c r="V35" s="25"/>
      <c r="W35" s="25"/>
      <c r="X35" s="14"/>
      <c r="AG35" s="2"/>
    </row>
    <row r="36" spans="5:33" s="1" customFormat="1" x14ac:dyDescent="0.25">
      <c r="E36" s="9"/>
      <c r="F36" s="25"/>
      <c r="G36" s="25"/>
      <c r="H36" s="41"/>
      <c r="I36" s="48" t="s">
        <v>18</v>
      </c>
      <c r="J36" s="43"/>
      <c r="K36" s="43"/>
      <c r="L36" s="43"/>
      <c r="M36" s="43"/>
      <c r="N36" s="44"/>
      <c r="O36" s="44"/>
      <c r="P36" s="43"/>
      <c r="Q36" s="43"/>
      <c r="R36" s="43"/>
      <c r="S36" s="43"/>
      <c r="T36" s="43"/>
      <c r="U36" s="43"/>
      <c r="V36" s="25"/>
      <c r="W36" s="25"/>
      <c r="X36" s="14"/>
      <c r="AG36" s="2"/>
    </row>
    <row r="37" spans="5:33" s="1" customFormat="1" ht="2.25" customHeight="1" x14ac:dyDescent="0.25">
      <c r="E37" s="9"/>
      <c r="F37" s="25"/>
      <c r="G37" s="25"/>
      <c r="H37" s="43"/>
      <c r="I37" s="43"/>
      <c r="J37" s="43"/>
      <c r="K37" s="43"/>
      <c r="L37" s="43"/>
      <c r="M37" s="43"/>
      <c r="N37" s="43"/>
      <c r="O37" s="43"/>
      <c r="P37" s="43"/>
      <c r="Q37" s="43"/>
      <c r="R37" s="43"/>
      <c r="S37" s="43"/>
      <c r="T37" s="43"/>
      <c r="U37" s="43"/>
      <c r="V37" s="25"/>
      <c r="W37" s="25"/>
      <c r="X37" s="14"/>
      <c r="AG37" s="2"/>
    </row>
    <row r="38" spans="5:33" s="1" customFormat="1" x14ac:dyDescent="0.25">
      <c r="E38" s="9"/>
      <c r="F38" s="25"/>
      <c r="G38" s="25"/>
      <c r="H38" s="43"/>
      <c r="I38" s="43" t="s">
        <v>19</v>
      </c>
      <c r="J38" s="43"/>
      <c r="K38" s="43"/>
      <c r="L38" s="43"/>
      <c r="M38" s="43"/>
      <c r="N38" s="43"/>
      <c r="O38" s="43"/>
      <c r="P38" s="43"/>
      <c r="Q38" s="43"/>
      <c r="R38" s="43"/>
      <c r="S38" s="113">
        <v>20800</v>
      </c>
      <c r="T38" s="114"/>
      <c r="U38" s="43"/>
      <c r="V38" s="25"/>
      <c r="W38" s="25"/>
      <c r="X38" s="14"/>
      <c r="AG38" s="2"/>
    </row>
    <row r="39" spans="5:33" s="1" customFormat="1" ht="4.5" customHeight="1" x14ac:dyDescent="0.25">
      <c r="E39" s="9"/>
      <c r="F39" s="25"/>
      <c r="G39" s="25"/>
      <c r="H39" s="43"/>
      <c r="I39" s="43"/>
      <c r="J39" s="43"/>
      <c r="K39" s="43"/>
      <c r="L39" s="43"/>
      <c r="M39" s="43"/>
      <c r="N39" s="43"/>
      <c r="O39" s="43"/>
      <c r="P39" s="43"/>
      <c r="Q39" s="43"/>
      <c r="R39" s="43"/>
      <c r="S39" s="43"/>
      <c r="T39" s="43"/>
      <c r="U39" s="43"/>
      <c r="V39" s="25"/>
      <c r="W39" s="25"/>
      <c r="X39" s="14"/>
      <c r="AG39" s="2"/>
    </row>
    <row r="40" spans="5:33" s="1" customFormat="1" ht="15.75" thickBot="1" x14ac:dyDescent="0.3">
      <c r="E40" s="9"/>
      <c r="F40" s="25"/>
      <c r="G40" s="25"/>
      <c r="H40" s="45"/>
      <c r="I40" s="92" t="s">
        <v>20</v>
      </c>
      <c r="J40" s="92"/>
      <c r="K40" s="92"/>
      <c r="L40" s="92"/>
      <c r="M40" s="92"/>
      <c r="N40" s="92"/>
      <c r="O40" s="92"/>
      <c r="P40" s="92"/>
      <c r="Q40" s="92"/>
      <c r="R40" s="92"/>
      <c r="S40" s="87">
        <f>S38</f>
        <v>20800</v>
      </c>
      <c r="T40" s="87"/>
      <c r="U40" s="43"/>
      <c r="V40" s="25"/>
      <c r="W40" s="25"/>
      <c r="X40" s="14"/>
      <c r="AG40" s="2"/>
    </row>
    <row r="41" spans="5:33" s="1" customFormat="1" x14ac:dyDescent="0.25">
      <c r="E41" s="9"/>
      <c r="F41" s="25"/>
      <c r="G41" s="25"/>
      <c r="H41" s="45"/>
      <c r="I41" s="45"/>
      <c r="J41" s="43"/>
      <c r="K41" s="43"/>
      <c r="L41" s="43"/>
      <c r="M41" s="43"/>
      <c r="N41" s="43"/>
      <c r="O41" s="43"/>
      <c r="P41" s="43"/>
      <c r="Q41" s="43"/>
      <c r="R41" s="43"/>
      <c r="S41" s="46"/>
      <c r="T41" s="46"/>
      <c r="U41" s="43"/>
      <c r="V41" s="25"/>
      <c r="W41" s="25"/>
      <c r="X41" s="14"/>
      <c r="AG41" s="2"/>
    </row>
    <row r="42" spans="5:33" s="1" customFormat="1" x14ac:dyDescent="0.25">
      <c r="E42" s="9"/>
      <c r="F42" s="25"/>
      <c r="G42" s="25"/>
      <c r="H42" s="42"/>
      <c r="I42" s="48" t="s">
        <v>21</v>
      </c>
      <c r="J42" s="43"/>
      <c r="K42" s="43"/>
      <c r="L42" s="43"/>
      <c r="M42" s="43"/>
      <c r="N42" s="43"/>
      <c r="O42" s="43"/>
      <c r="P42" s="43"/>
      <c r="Q42" s="43"/>
      <c r="R42" s="43"/>
      <c r="S42" s="43"/>
      <c r="T42" s="43"/>
      <c r="U42" s="43"/>
      <c r="V42" s="25"/>
      <c r="W42" s="25"/>
      <c r="X42" s="14"/>
      <c r="AG42" s="2"/>
    </row>
    <row r="43" spans="5:33" s="1" customFormat="1" ht="2.25" customHeight="1" x14ac:dyDescent="0.25">
      <c r="E43" s="9"/>
      <c r="F43" s="25"/>
      <c r="G43" s="25"/>
      <c r="H43" s="43"/>
      <c r="I43" s="43"/>
      <c r="J43" s="43"/>
      <c r="K43" s="43"/>
      <c r="L43" s="43"/>
      <c r="M43" s="43"/>
      <c r="N43" s="43"/>
      <c r="O43" s="43"/>
      <c r="P43" s="43"/>
      <c r="Q43" s="43"/>
      <c r="R43" s="43"/>
      <c r="S43" s="43"/>
      <c r="T43" s="43"/>
      <c r="U43" s="43"/>
      <c r="V43" s="25"/>
      <c r="W43" s="25"/>
      <c r="X43" s="14"/>
      <c r="AG43" s="2"/>
    </row>
    <row r="44" spans="5:33" s="1" customFormat="1" x14ac:dyDescent="0.25">
      <c r="E44" s="9"/>
      <c r="F44" s="25"/>
      <c r="G44" s="25"/>
      <c r="H44" s="43"/>
      <c r="I44" s="43" t="s">
        <v>22</v>
      </c>
      <c r="J44" s="43"/>
      <c r="K44" s="43"/>
      <c r="L44" s="43"/>
      <c r="M44" s="43"/>
      <c r="N44" s="43"/>
      <c r="O44" s="43"/>
      <c r="P44" s="43"/>
      <c r="Q44" s="43"/>
      <c r="R44" s="43"/>
      <c r="S44" s="85">
        <v>395</v>
      </c>
      <c r="T44" s="90"/>
      <c r="U44" s="43"/>
      <c r="V44" s="25"/>
      <c r="W44" s="25"/>
      <c r="X44" s="14"/>
      <c r="AG44" s="2"/>
    </row>
    <row r="45" spans="5:33" s="1" customFormat="1" x14ac:dyDescent="0.25">
      <c r="E45" s="9"/>
      <c r="F45" s="25"/>
      <c r="G45" s="25"/>
      <c r="H45" s="43"/>
      <c r="I45" s="43" t="s">
        <v>23</v>
      </c>
      <c r="J45" s="43"/>
      <c r="K45" s="43"/>
      <c r="L45" s="43"/>
      <c r="M45" s="43"/>
      <c r="N45" s="43"/>
      <c r="O45" s="43"/>
      <c r="P45" s="43"/>
      <c r="Q45" s="43"/>
      <c r="R45" s="43"/>
      <c r="S45" s="85">
        <v>120</v>
      </c>
      <c r="T45" s="90"/>
      <c r="U45" s="43"/>
      <c r="V45" s="25"/>
      <c r="W45" s="25"/>
      <c r="X45" s="14"/>
      <c r="AG45" s="2"/>
    </row>
    <row r="46" spans="5:33" s="1" customFormat="1" x14ac:dyDescent="0.25">
      <c r="E46" s="9"/>
      <c r="F46" s="25"/>
      <c r="G46" s="25"/>
      <c r="H46" s="43"/>
      <c r="I46" s="43" t="s">
        <v>24</v>
      </c>
      <c r="J46" s="43"/>
      <c r="K46" s="43"/>
      <c r="L46" s="43"/>
      <c r="M46" s="43"/>
      <c r="N46" s="43"/>
      <c r="O46" s="43"/>
      <c r="P46" s="43"/>
      <c r="Q46" s="43"/>
      <c r="R46" s="43"/>
      <c r="S46" s="85">
        <v>1000</v>
      </c>
      <c r="T46" s="90"/>
      <c r="U46" s="43"/>
      <c r="V46" s="25"/>
      <c r="W46" s="25"/>
      <c r="X46" s="14"/>
      <c r="AG46" s="2"/>
    </row>
    <row r="47" spans="5:33" s="1" customFormat="1" x14ac:dyDescent="0.25">
      <c r="E47" s="9"/>
      <c r="F47" s="25"/>
      <c r="G47" s="25"/>
      <c r="H47" s="43"/>
      <c r="I47" s="43" t="s">
        <v>25</v>
      </c>
      <c r="J47" s="43"/>
      <c r="K47" s="43"/>
      <c r="L47" s="43"/>
      <c r="M47" s="43"/>
      <c r="N47" s="43"/>
      <c r="O47" s="43"/>
      <c r="P47" s="43"/>
      <c r="Q47" s="43"/>
      <c r="R47" s="43"/>
      <c r="S47" s="126">
        <f>IF(J26&gt;0,J26*J28,0)</f>
        <v>26597.34</v>
      </c>
      <c r="T47" s="127"/>
      <c r="U47" s="43"/>
      <c r="V47" s="25"/>
      <c r="W47" s="25"/>
      <c r="X47" s="14"/>
      <c r="AG47" s="2"/>
    </row>
    <row r="48" spans="5:33" s="1" customFormat="1" x14ac:dyDescent="0.25">
      <c r="E48" s="9"/>
      <c r="F48" s="25"/>
      <c r="G48" s="25"/>
      <c r="H48" s="43"/>
      <c r="I48" s="43" t="s">
        <v>26</v>
      </c>
      <c r="J48" s="43"/>
      <c r="K48" s="43"/>
      <c r="L48" s="43"/>
      <c r="M48" s="43"/>
      <c r="N48" s="43"/>
      <c r="O48" s="43"/>
      <c r="P48" s="43"/>
      <c r="Q48" s="43"/>
      <c r="R48" s="43"/>
      <c r="S48" s="85">
        <v>650</v>
      </c>
      <c r="T48" s="90"/>
      <c r="U48" s="43"/>
      <c r="V48" s="25"/>
      <c r="W48" s="25"/>
      <c r="X48" s="14"/>
      <c r="AG48" s="2"/>
    </row>
    <row r="49" spans="5:33" s="1" customFormat="1" x14ac:dyDescent="0.25">
      <c r="E49" s="9"/>
      <c r="F49" s="25"/>
      <c r="G49" s="25"/>
      <c r="H49" s="43"/>
      <c r="I49" s="43" t="s">
        <v>27</v>
      </c>
      <c r="J49" s="43"/>
      <c r="K49" s="43"/>
      <c r="L49" s="43"/>
      <c r="M49" s="43"/>
      <c r="N49" s="43"/>
      <c r="O49" s="43"/>
      <c r="P49" s="43"/>
      <c r="Q49" s="43"/>
      <c r="R49" s="43"/>
      <c r="S49" s="85">
        <v>60</v>
      </c>
      <c r="T49" s="86"/>
      <c r="U49" s="43"/>
      <c r="V49" s="25"/>
      <c r="W49" s="25"/>
      <c r="X49" s="14"/>
      <c r="AG49" s="2"/>
    </row>
    <row r="50" spans="5:33" s="1" customFormat="1" x14ac:dyDescent="0.25">
      <c r="E50" s="9"/>
      <c r="F50" s="25"/>
      <c r="G50" s="25"/>
      <c r="H50" s="43"/>
      <c r="I50" s="43" t="s">
        <v>28</v>
      </c>
      <c r="J50" s="43"/>
      <c r="K50" s="43"/>
      <c r="L50" s="43"/>
      <c r="M50" s="43"/>
      <c r="N50" s="43"/>
      <c r="O50" s="43"/>
      <c r="P50" s="43"/>
      <c r="Q50" s="43"/>
      <c r="R50" s="43"/>
      <c r="S50" s="85">
        <v>1800</v>
      </c>
      <c r="T50" s="90"/>
      <c r="U50" s="43"/>
      <c r="V50" s="25"/>
      <c r="W50" s="25"/>
      <c r="X50" s="14"/>
      <c r="Z50" s="78"/>
      <c r="AA50" s="78"/>
      <c r="AG50" s="2"/>
    </row>
    <row r="51" spans="5:33" s="1" customFormat="1" x14ac:dyDescent="0.25">
      <c r="E51" s="9"/>
      <c r="F51" s="25"/>
      <c r="G51" s="25"/>
      <c r="H51" s="43"/>
      <c r="I51" s="43" t="s">
        <v>29</v>
      </c>
      <c r="J51" s="43"/>
      <c r="K51" s="43"/>
      <c r="L51" s="43"/>
      <c r="M51" s="43"/>
      <c r="N51" s="43"/>
      <c r="O51" s="43"/>
      <c r="P51" s="43"/>
      <c r="Q51" s="43"/>
      <c r="R51" s="43"/>
      <c r="S51" s="85">
        <v>250</v>
      </c>
      <c r="T51" s="90"/>
      <c r="U51" s="43"/>
      <c r="V51" s="25"/>
      <c r="W51" s="25"/>
      <c r="X51" s="14"/>
      <c r="AG51" s="2"/>
    </row>
    <row r="52" spans="5:33" s="1" customFormat="1" x14ac:dyDescent="0.25">
      <c r="E52" s="9"/>
      <c r="F52" s="25"/>
      <c r="G52" s="25"/>
      <c r="H52" s="43"/>
      <c r="I52" s="43" t="s">
        <v>30</v>
      </c>
      <c r="J52" s="43"/>
      <c r="K52" s="43"/>
      <c r="L52" s="43"/>
      <c r="M52" s="43"/>
      <c r="N52" s="43"/>
      <c r="O52" s="43"/>
      <c r="P52" s="43"/>
      <c r="Q52" s="43"/>
      <c r="R52" s="43"/>
      <c r="S52" s="85">
        <v>100</v>
      </c>
      <c r="T52" s="90"/>
      <c r="U52" s="43"/>
      <c r="V52" s="25"/>
      <c r="W52" s="25"/>
      <c r="X52" s="14"/>
      <c r="AG52" s="2"/>
    </row>
    <row r="53" spans="5:33" s="1" customFormat="1" x14ac:dyDescent="0.25">
      <c r="E53" s="9"/>
      <c r="F53" s="25"/>
      <c r="G53" s="25"/>
      <c r="H53" s="43"/>
      <c r="I53" s="43" t="s">
        <v>31</v>
      </c>
      <c r="J53" s="43"/>
      <c r="K53" s="43"/>
      <c r="L53" s="43"/>
      <c r="M53" s="43"/>
      <c r="N53" s="43"/>
      <c r="O53" s="43"/>
      <c r="P53" s="43"/>
      <c r="Q53" s="43"/>
      <c r="R53" s="43"/>
      <c r="S53" s="85">
        <v>500</v>
      </c>
      <c r="T53" s="86"/>
      <c r="U53" s="43"/>
      <c r="V53" s="25"/>
      <c r="W53" s="25"/>
      <c r="X53" s="14"/>
      <c r="AG53" s="2"/>
    </row>
    <row r="54" spans="5:33" s="1" customFormat="1" x14ac:dyDescent="0.25">
      <c r="E54" s="9"/>
      <c r="F54" s="25"/>
      <c r="G54" s="25"/>
      <c r="H54" s="43"/>
      <c r="I54" s="43" t="s">
        <v>32</v>
      </c>
      <c r="J54" s="43"/>
      <c r="K54" s="43"/>
      <c r="L54" s="43"/>
      <c r="M54" s="43"/>
      <c r="N54" s="43"/>
      <c r="O54" s="43"/>
      <c r="P54" s="43"/>
      <c r="Q54" s="43"/>
      <c r="R54" s="43"/>
      <c r="S54" s="85">
        <v>700</v>
      </c>
      <c r="T54" s="90"/>
      <c r="U54" s="43"/>
      <c r="V54" s="25"/>
      <c r="W54" s="25"/>
      <c r="X54" s="14"/>
      <c r="AG54" s="2"/>
    </row>
    <row r="55" spans="5:33" s="1" customFormat="1" ht="4.5" customHeight="1" x14ac:dyDescent="0.25">
      <c r="E55" s="9"/>
      <c r="F55" s="25"/>
      <c r="G55" s="25"/>
      <c r="H55" s="43"/>
      <c r="I55" s="43"/>
      <c r="J55" s="43"/>
      <c r="K55" s="43"/>
      <c r="L55" s="43"/>
      <c r="M55" s="43"/>
      <c r="N55" s="43"/>
      <c r="O55" s="43"/>
      <c r="P55" s="43"/>
      <c r="Q55" s="43"/>
      <c r="R55" s="43"/>
      <c r="S55" s="43"/>
      <c r="T55" s="43"/>
      <c r="U55" s="43"/>
      <c r="V55" s="25"/>
      <c r="W55" s="25"/>
      <c r="X55" s="14"/>
      <c r="AG55" s="2"/>
    </row>
    <row r="56" spans="5:33" s="1" customFormat="1" ht="15.75" thickBot="1" x14ac:dyDescent="0.3">
      <c r="E56" s="9"/>
      <c r="F56" s="25"/>
      <c r="G56" s="25"/>
      <c r="H56" s="45"/>
      <c r="I56" s="92" t="s">
        <v>33</v>
      </c>
      <c r="J56" s="92"/>
      <c r="K56" s="92"/>
      <c r="L56" s="92"/>
      <c r="M56" s="92"/>
      <c r="N56" s="92"/>
      <c r="O56" s="92"/>
      <c r="P56" s="92"/>
      <c r="Q56" s="92"/>
      <c r="R56" s="92"/>
      <c r="S56" s="87">
        <f>SUM(S44:T54)</f>
        <v>32172.34</v>
      </c>
      <c r="T56" s="87"/>
      <c r="U56" s="43"/>
      <c r="V56" s="25"/>
      <c r="W56" s="25"/>
      <c r="X56" s="14"/>
      <c r="AG56" s="2"/>
    </row>
    <row r="57" spans="5:33" s="1" customFormat="1" x14ac:dyDescent="0.25">
      <c r="E57" s="9"/>
      <c r="F57" s="25"/>
      <c r="G57" s="25"/>
      <c r="H57" s="43"/>
      <c r="I57" s="43"/>
      <c r="J57" s="43"/>
      <c r="K57" s="43"/>
      <c r="L57" s="43"/>
      <c r="M57" s="43"/>
      <c r="N57" s="43"/>
      <c r="O57" s="43"/>
      <c r="P57" s="43"/>
      <c r="Q57" s="43"/>
      <c r="R57" s="43"/>
      <c r="S57" s="43"/>
      <c r="T57" s="43"/>
      <c r="U57" s="43"/>
      <c r="V57" s="25"/>
      <c r="W57" s="25"/>
      <c r="X57" s="14"/>
      <c r="AG57" s="2"/>
    </row>
    <row r="58" spans="5:33" s="1" customFormat="1" x14ac:dyDescent="0.25">
      <c r="E58" s="9"/>
      <c r="F58" s="25"/>
      <c r="G58" s="25"/>
      <c r="H58" s="41"/>
      <c r="I58" s="48" t="s">
        <v>34</v>
      </c>
      <c r="J58" s="43"/>
      <c r="K58" s="43"/>
      <c r="L58" s="43"/>
      <c r="M58" s="43"/>
      <c r="N58" s="43"/>
      <c r="O58" s="43"/>
      <c r="P58" s="43"/>
      <c r="Q58" s="43"/>
      <c r="R58" s="43"/>
      <c r="S58" s="43"/>
      <c r="T58" s="43"/>
      <c r="U58" s="43"/>
      <c r="V58" s="25"/>
      <c r="W58" s="25"/>
      <c r="X58" s="14"/>
      <c r="AG58" s="2"/>
    </row>
    <row r="59" spans="5:33" s="1" customFormat="1" ht="2.25" customHeight="1" x14ac:dyDescent="0.25">
      <c r="E59" s="9"/>
      <c r="F59" s="25"/>
      <c r="G59" s="25"/>
      <c r="H59" s="43"/>
      <c r="I59" s="43"/>
      <c r="J59" s="43"/>
      <c r="K59" s="43"/>
      <c r="L59" s="43"/>
      <c r="M59" s="43"/>
      <c r="N59" s="43"/>
      <c r="O59" s="43"/>
      <c r="P59" s="43"/>
      <c r="Q59" s="43"/>
      <c r="R59" s="43"/>
      <c r="S59" s="43"/>
      <c r="T59" s="43"/>
      <c r="U59" s="43"/>
      <c r="V59" s="25"/>
      <c r="W59" s="25"/>
      <c r="X59" s="14"/>
      <c r="AG59" s="2"/>
    </row>
    <row r="60" spans="5:33" s="1" customFormat="1" x14ac:dyDescent="0.25">
      <c r="E60" s="9"/>
      <c r="F60" s="25"/>
      <c r="G60" s="25"/>
      <c r="H60" s="43"/>
      <c r="I60" s="43" t="s">
        <v>35</v>
      </c>
      <c r="J60" s="47"/>
      <c r="K60" s="47"/>
      <c r="L60" s="47"/>
      <c r="M60" s="47"/>
      <c r="N60" s="47"/>
      <c r="O60" s="47"/>
      <c r="P60" s="47"/>
      <c r="Q60" s="47"/>
      <c r="R60" s="47"/>
      <c r="S60" s="88">
        <f>(J21*0.9*0.025)</f>
        <v>4049.1000000000004</v>
      </c>
      <c r="T60" s="89"/>
      <c r="U60" s="43"/>
      <c r="V60" s="25"/>
      <c r="W60" s="25"/>
      <c r="X60" s="14"/>
      <c r="AG60" s="2"/>
    </row>
    <row r="61" spans="5:33" s="1" customFormat="1" x14ac:dyDescent="0.25">
      <c r="E61" s="9"/>
      <c r="F61" s="25"/>
      <c r="G61" s="25"/>
      <c r="H61" s="43"/>
      <c r="I61" s="43" t="s">
        <v>36</v>
      </c>
      <c r="J61" s="47"/>
      <c r="K61" s="47"/>
      <c r="L61" s="47"/>
      <c r="M61" s="47"/>
      <c r="N61" s="47"/>
      <c r="O61" s="47"/>
      <c r="P61" s="47"/>
      <c r="Q61" s="47"/>
      <c r="R61" s="47"/>
      <c r="S61" s="118">
        <f>(J21*0.1*0.15)</f>
        <v>2699.4</v>
      </c>
      <c r="T61" s="119"/>
      <c r="U61" s="43"/>
      <c r="V61" s="25"/>
      <c r="W61" s="25"/>
      <c r="X61" s="14"/>
      <c r="Z61" s="78"/>
      <c r="AA61" s="78"/>
      <c r="AG61" s="2"/>
    </row>
    <row r="62" spans="5:33" s="1" customFormat="1" ht="4.5" customHeight="1" x14ac:dyDescent="0.25">
      <c r="E62" s="9"/>
      <c r="F62" s="25"/>
      <c r="G62" s="25"/>
      <c r="H62" s="43"/>
      <c r="I62" s="43"/>
      <c r="J62" s="43"/>
      <c r="K62" s="43"/>
      <c r="L62" s="43"/>
      <c r="M62" s="43"/>
      <c r="N62" s="43"/>
      <c r="O62" s="43"/>
      <c r="P62" s="43"/>
      <c r="Q62" s="43"/>
      <c r="R62" s="43"/>
      <c r="S62" s="43"/>
      <c r="T62" s="43"/>
      <c r="U62" s="43"/>
      <c r="V62" s="25"/>
      <c r="W62" s="25"/>
      <c r="X62" s="14"/>
      <c r="AG62" s="2"/>
    </row>
    <row r="63" spans="5:33" s="1" customFormat="1" ht="15.75" thickBot="1" x14ac:dyDescent="0.3">
      <c r="E63" s="9"/>
      <c r="F63" s="25"/>
      <c r="G63" s="25"/>
      <c r="H63" s="45"/>
      <c r="I63" s="92" t="s">
        <v>37</v>
      </c>
      <c r="J63" s="92"/>
      <c r="K63" s="92"/>
      <c r="L63" s="92"/>
      <c r="M63" s="92"/>
      <c r="N63" s="92"/>
      <c r="O63" s="92"/>
      <c r="P63" s="92"/>
      <c r="Q63" s="92"/>
      <c r="R63" s="92"/>
      <c r="S63" s="87">
        <f>SUM(S60:T61)</f>
        <v>6748.5</v>
      </c>
      <c r="T63" s="87"/>
      <c r="U63" s="43"/>
      <c r="V63" s="25"/>
      <c r="W63" s="25"/>
      <c r="X63" s="14"/>
      <c r="Y63" s="26"/>
      <c r="AG63" s="2"/>
    </row>
    <row r="64" spans="5:33" s="1" customFormat="1" ht="16.5" customHeight="1" x14ac:dyDescent="0.25">
      <c r="E64" s="9"/>
      <c r="F64" s="25"/>
      <c r="G64" s="25"/>
      <c r="H64" s="43"/>
      <c r="I64" s="43"/>
      <c r="J64" s="43"/>
      <c r="K64" s="43"/>
      <c r="L64" s="43"/>
      <c r="M64" s="43"/>
      <c r="N64" s="43"/>
      <c r="O64" s="43"/>
      <c r="P64" s="43"/>
      <c r="Q64" s="43"/>
      <c r="R64" s="43"/>
      <c r="S64" s="81"/>
      <c r="T64" s="81"/>
      <c r="U64" s="43"/>
      <c r="V64" s="25"/>
      <c r="W64" s="25"/>
      <c r="X64" s="14"/>
      <c r="AG64" s="2"/>
    </row>
    <row r="65" spans="2:33" s="1" customFormat="1" ht="15.75" x14ac:dyDescent="0.25">
      <c r="E65" s="9"/>
      <c r="F65" s="25"/>
      <c r="G65" s="25"/>
      <c r="H65" s="48"/>
      <c r="I65" s="48" t="s">
        <v>38</v>
      </c>
      <c r="J65" s="49"/>
      <c r="K65" s="49"/>
      <c r="L65" s="49"/>
      <c r="M65" s="49"/>
      <c r="N65" s="49"/>
      <c r="O65" s="49"/>
      <c r="P65" s="49"/>
      <c r="Q65" s="49"/>
      <c r="R65" s="80"/>
      <c r="S65" s="97">
        <f>IF((S40-S56-S63)&lt;0,-(S40-S56-S63),0)</f>
        <v>18120.84</v>
      </c>
      <c r="T65" s="98"/>
      <c r="U65" s="43"/>
      <c r="V65" s="25"/>
      <c r="W65" s="25"/>
      <c r="X65" s="14"/>
      <c r="Z65" s="77"/>
      <c r="AG65" s="2"/>
    </row>
    <row r="66" spans="2:33" s="1" customFormat="1" ht="2.25" customHeight="1" x14ac:dyDescent="0.25">
      <c r="E66" s="9"/>
      <c r="F66" s="25"/>
      <c r="G66" s="25"/>
      <c r="H66" s="43"/>
      <c r="I66" s="43"/>
      <c r="J66" s="43"/>
      <c r="K66" s="43"/>
      <c r="L66" s="43"/>
      <c r="M66" s="43"/>
      <c r="N66" s="43"/>
      <c r="O66" s="43"/>
      <c r="P66" s="43"/>
      <c r="Q66" s="43"/>
      <c r="R66" s="43"/>
      <c r="S66" s="43"/>
      <c r="T66" s="43"/>
      <c r="U66" s="43"/>
      <c r="V66" s="25"/>
      <c r="W66" s="25"/>
      <c r="X66" s="14"/>
      <c r="AG66" s="2"/>
    </row>
    <row r="67" spans="2:33" s="1" customFormat="1" ht="15.75" thickBot="1" x14ac:dyDescent="0.3">
      <c r="E67" s="9"/>
      <c r="F67" s="25"/>
      <c r="G67" s="25"/>
      <c r="H67" s="45"/>
      <c r="I67" s="120" t="s">
        <v>39</v>
      </c>
      <c r="J67" s="120"/>
      <c r="K67" s="120"/>
      <c r="L67" s="120"/>
      <c r="M67" s="120"/>
      <c r="N67" s="120"/>
      <c r="O67" s="120"/>
      <c r="P67" s="120"/>
      <c r="Q67" s="120"/>
      <c r="R67" s="120"/>
      <c r="S67" s="117">
        <f>J111-K111</f>
        <v>5708.0645999999979</v>
      </c>
      <c r="T67" s="117"/>
      <c r="U67" s="43"/>
      <c r="V67" s="25"/>
      <c r="W67" s="25"/>
      <c r="X67" s="14"/>
      <c r="AG67" s="2"/>
    </row>
    <row r="68" spans="2:33" s="1" customFormat="1" ht="11.25" customHeight="1" thickTop="1" x14ac:dyDescent="0.25">
      <c r="E68" s="9"/>
      <c r="F68" s="25"/>
      <c r="G68" s="25"/>
      <c r="H68" s="43"/>
      <c r="I68" s="43"/>
      <c r="J68" s="43"/>
      <c r="K68" s="43"/>
      <c r="L68" s="43"/>
      <c r="M68" s="43"/>
      <c r="N68" s="43"/>
      <c r="O68" s="43"/>
      <c r="P68" s="43"/>
      <c r="Q68" s="43"/>
      <c r="R68" s="43"/>
      <c r="S68" s="43"/>
      <c r="T68" s="43"/>
      <c r="U68" s="43"/>
      <c r="V68" s="25"/>
      <c r="W68" s="25"/>
      <c r="X68" s="14"/>
      <c r="AG68" s="2"/>
    </row>
    <row r="69" spans="2:33" s="1" customFormat="1" ht="16.5" customHeight="1" x14ac:dyDescent="0.25">
      <c r="E69" s="27"/>
      <c r="F69" s="28"/>
      <c r="G69" s="28"/>
      <c r="H69" s="50"/>
      <c r="I69" s="50"/>
      <c r="J69" s="50"/>
      <c r="K69" s="50"/>
      <c r="L69" s="50"/>
      <c r="M69" s="50"/>
      <c r="N69" s="50"/>
      <c r="O69" s="50"/>
      <c r="P69" s="50"/>
      <c r="Q69" s="50"/>
      <c r="R69" s="50"/>
      <c r="S69" s="50"/>
      <c r="T69" s="50"/>
      <c r="U69" s="50"/>
      <c r="V69" s="28"/>
      <c r="W69" s="28"/>
      <c r="X69" s="24"/>
      <c r="AG69" s="2"/>
    </row>
    <row r="70" spans="2:33" s="1" customFormat="1" ht="16.5" customHeight="1" x14ac:dyDescent="0.25">
      <c r="H70" s="77"/>
      <c r="I70" s="77"/>
      <c r="AG70" s="2"/>
    </row>
    <row r="71" spans="2:33" s="1" customFormat="1" ht="8.25" customHeight="1" x14ac:dyDescent="0.25">
      <c r="B71" s="70"/>
      <c r="C71" s="76"/>
      <c r="D71" s="76"/>
      <c r="E71" s="76"/>
      <c r="F71" s="76"/>
      <c r="G71" s="76"/>
      <c r="H71" s="76"/>
      <c r="I71" s="76"/>
      <c r="J71" s="76"/>
      <c r="K71" s="76"/>
      <c r="L71" s="76"/>
      <c r="M71" s="76"/>
      <c r="N71" s="76"/>
      <c r="O71" s="76"/>
      <c r="P71" s="76"/>
      <c r="Q71" s="76"/>
      <c r="R71" s="76"/>
      <c r="S71" s="76"/>
      <c r="T71" s="76"/>
      <c r="U71" s="76"/>
      <c r="V71" s="76"/>
      <c r="W71" s="76"/>
      <c r="X71" s="76"/>
      <c r="Y71" s="76"/>
      <c r="Z71" s="76"/>
      <c r="AA71" s="71"/>
      <c r="AG71" s="2"/>
    </row>
    <row r="72" spans="2:33" s="1" customFormat="1" ht="32.25" customHeight="1" x14ac:dyDescent="0.25">
      <c r="B72" s="71"/>
      <c r="C72" s="91" t="str">
        <f>CONCATENATE("It is estimated that ",CHAR(36),ROUND((IF((S40-S56+S67)&gt;0,0,-(($S$40-$S$56+$S$67)/52))),2)," is the effective net contribution required to cover the cost of owning the investment property. This means a mininmum annual capital growth rate of only ",ROUND(IF((($S$40-$S$56+$S$67)*100/$J$23)&gt;0,0,-(($S$40-$S$56+$S$67)*100/$J$23)),2),"% would be enough to produce an overall profit on your rental property investment!")</f>
        <v>It is estimated that $108.93 is the effective net contribution required to cover the cost of owning the investment property. This means a mininmum annual capital growth rate of only 1.42% would be enough to produce an overall profit on your rental property investment!</v>
      </c>
      <c r="D72" s="91"/>
      <c r="E72" s="91"/>
      <c r="F72" s="91"/>
      <c r="G72" s="91"/>
      <c r="H72" s="91"/>
      <c r="I72" s="91"/>
      <c r="J72" s="91"/>
      <c r="K72" s="91"/>
      <c r="L72" s="91"/>
      <c r="M72" s="91"/>
      <c r="N72" s="91"/>
      <c r="O72" s="91"/>
      <c r="P72" s="91"/>
      <c r="Q72" s="91"/>
      <c r="R72" s="91"/>
      <c r="S72" s="91"/>
      <c r="T72" s="91"/>
      <c r="U72" s="91"/>
      <c r="V72" s="91"/>
      <c r="W72" s="91"/>
      <c r="X72" s="91"/>
      <c r="Y72" s="91"/>
      <c r="Z72" s="76"/>
      <c r="AA72" s="71"/>
      <c r="AG72" s="2"/>
    </row>
    <row r="73" spans="2:33" s="1" customFormat="1" ht="6.75" customHeight="1" x14ac:dyDescent="0.25">
      <c r="B73" s="71"/>
      <c r="C73" s="91"/>
      <c r="D73" s="91"/>
      <c r="E73" s="91"/>
      <c r="F73" s="91"/>
      <c r="G73" s="91"/>
      <c r="H73" s="91"/>
      <c r="I73" s="91"/>
      <c r="J73" s="91"/>
      <c r="K73" s="91"/>
      <c r="L73" s="91"/>
      <c r="M73" s="91"/>
      <c r="N73" s="91"/>
      <c r="O73" s="91"/>
      <c r="P73" s="91"/>
      <c r="Q73" s="91"/>
      <c r="R73" s="91"/>
      <c r="S73" s="91"/>
      <c r="T73" s="91"/>
      <c r="U73" s="91"/>
      <c r="V73" s="91"/>
      <c r="W73" s="91"/>
      <c r="X73" s="91"/>
      <c r="Y73" s="91"/>
      <c r="Z73" s="76"/>
      <c r="AA73" s="71"/>
      <c r="AG73" s="2"/>
    </row>
    <row r="74" spans="2:33" s="73" customFormat="1" ht="21.75" customHeight="1" x14ac:dyDescent="0.25">
      <c r="B74" s="71"/>
      <c r="C74" s="91"/>
      <c r="D74" s="91"/>
      <c r="E74" s="91"/>
      <c r="F74" s="91"/>
      <c r="G74" s="91"/>
      <c r="H74" s="91"/>
      <c r="I74" s="91"/>
      <c r="J74" s="91"/>
      <c r="K74" s="91"/>
      <c r="L74" s="91"/>
      <c r="M74" s="91"/>
      <c r="N74" s="91"/>
      <c r="O74" s="91"/>
      <c r="P74" s="91"/>
      <c r="Q74" s="91"/>
      <c r="R74" s="91"/>
      <c r="S74" s="91"/>
      <c r="T74" s="91"/>
      <c r="U74" s="91"/>
      <c r="V74" s="91"/>
      <c r="W74" s="91"/>
      <c r="X74" s="91"/>
      <c r="Y74" s="91"/>
      <c r="Z74" s="76"/>
      <c r="AA74" s="71"/>
      <c r="AG74" s="74"/>
    </row>
    <row r="75" spans="2:33" s="1" customFormat="1" ht="8.25" customHeight="1" x14ac:dyDescent="0.25">
      <c r="B75" s="70"/>
      <c r="C75" s="76"/>
      <c r="D75" s="76"/>
      <c r="E75" s="76"/>
      <c r="F75" s="76"/>
      <c r="G75" s="76"/>
      <c r="H75" s="76"/>
      <c r="I75" s="76"/>
      <c r="J75" s="76"/>
      <c r="K75" s="76"/>
      <c r="L75" s="76"/>
      <c r="M75" s="76"/>
      <c r="N75" s="76"/>
      <c r="O75" s="76"/>
      <c r="P75" s="76"/>
      <c r="Q75" s="76"/>
      <c r="R75" s="76"/>
      <c r="S75" s="76"/>
      <c r="T75" s="76"/>
      <c r="U75" s="76"/>
      <c r="V75" s="76"/>
      <c r="W75" s="76"/>
      <c r="X75" s="76"/>
      <c r="Y75" s="76"/>
      <c r="Z75" s="76"/>
      <c r="AA75" s="71"/>
      <c r="AG75" s="2"/>
    </row>
    <row r="76" spans="2:33" s="1" customFormat="1" ht="16.5" customHeight="1" x14ac:dyDescent="0.25">
      <c r="B76" s="72"/>
      <c r="C76" s="75"/>
      <c r="D76" s="75"/>
      <c r="E76" s="75"/>
      <c r="F76" s="75"/>
      <c r="G76" s="75"/>
      <c r="H76" s="75"/>
      <c r="I76" s="75"/>
      <c r="J76" s="75"/>
      <c r="K76" s="75"/>
      <c r="L76" s="75"/>
      <c r="M76" s="75"/>
      <c r="N76" s="75"/>
      <c r="O76" s="75"/>
      <c r="P76" s="75"/>
      <c r="Q76" s="75"/>
      <c r="R76" s="75"/>
      <c r="S76" s="75"/>
      <c r="T76" s="75"/>
      <c r="U76" s="75"/>
      <c r="V76" s="75"/>
      <c r="W76" s="75"/>
      <c r="X76" s="75"/>
      <c r="Y76" s="75"/>
      <c r="Z76" s="75"/>
      <c r="AA76" s="72"/>
      <c r="AG76" s="2"/>
    </row>
    <row r="77" spans="2:33" s="1" customFormat="1" ht="7.5" customHeight="1" x14ac:dyDescent="0.25">
      <c r="B77" s="69"/>
      <c r="D77" s="30"/>
      <c r="E77" s="30"/>
      <c r="F77" s="30"/>
      <c r="G77" s="30"/>
      <c r="H77" s="30"/>
      <c r="I77" s="30"/>
      <c r="J77" s="30"/>
      <c r="K77" s="30"/>
      <c r="L77" s="30"/>
      <c r="M77" s="30"/>
      <c r="N77" s="30"/>
      <c r="O77" s="30"/>
      <c r="P77" s="30"/>
      <c r="Q77" s="30"/>
      <c r="R77" s="30"/>
      <c r="S77" s="30"/>
      <c r="T77" s="30"/>
      <c r="U77" s="30"/>
      <c r="V77" s="30"/>
      <c r="W77" s="30"/>
      <c r="X77" s="30"/>
      <c r="Y77" s="30"/>
      <c r="Z77" s="29"/>
      <c r="AA77" s="29"/>
      <c r="AG77" s="2"/>
    </row>
    <row r="78" spans="2:33" s="1" customFormat="1" ht="16.5" customHeight="1" x14ac:dyDescent="0.25">
      <c r="B78" s="115" t="s">
        <v>40</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G78" s="2"/>
    </row>
    <row r="79" spans="2:33" s="1" customFormat="1" ht="47.25" customHeight="1" x14ac:dyDescent="0.2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G79" s="2"/>
    </row>
    <row r="80" spans="2:33" s="1" customFormat="1" ht="3.75" customHeight="1" x14ac:dyDescent="0.2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G80" s="2"/>
    </row>
    <row r="81" spans="1:33" s="1" customFormat="1" ht="6.75" customHeight="1" x14ac:dyDescent="0.2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G81" s="2"/>
    </row>
    <row r="82" spans="1:33" s="1" customFormat="1" ht="6.75" customHeight="1" x14ac:dyDescent="0.25">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G82" s="2"/>
    </row>
    <row r="83" spans="1:33" s="1" customFormat="1" ht="6.75" customHeight="1" x14ac:dyDescent="0.25">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G83" s="2"/>
    </row>
    <row r="84" spans="1:33" s="1" customFormat="1" ht="6.75" customHeight="1" x14ac:dyDescent="0.25">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G84" s="2"/>
    </row>
    <row r="85" spans="1:33" s="1" customFormat="1" ht="6.75" customHeight="1" x14ac:dyDescent="0.25">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G85" s="2"/>
    </row>
    <row r="86" spans="1:33" s="1" customFormat="1" ht="6.75" customHeight="1" x14ac:dyDescent="0.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G86" s="2"/>
    </row>
    <row r="87" spans="1:33" s="1" customFormat="1" ht="6.75" customHeight="1" x14ac:dyDescent="0.25">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G87" s="2"/>
    </row>
    <row r="88" spans="1:33" s="1" customFormat="1" ht="6.75" customHeight="1" x14ac:dyDescent="0.25">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G88" s="2"/>
    </row>
    <row r="89" spans="1:33" s="1" customFormat="1" ht="6.75" customHeight="1" x14ac:dyDescent="0.25">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G89" s="2"/>
    </row>
    <row r="90" spans="1:33" s="1" customFormat="1" ht="6.75" customHeight="1" x14ac:dyDescent="0.25">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G90" s="2"/>
    </row>
    <row r="91" spans="1:33" s="1" customFormat="1" ht="15" customHeight="1" x14ac:dyDescent="0.25">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G91" s="2"/>
    </row>
    <row r="92" spans="1:33" s="1" customFormat="1" ht="9.75" customHeight="1" x14ac:dyDescent="0.25">
      <c r="C92" s="39"/>
      <c r="AG92" s="2"/>
    </row>
    <row r="93" spans="1:33" ht="15" customHeight="1" x14ac:dyDescent="0.25">
      <c r="A93" s="99" t="s">
        <v>41</v>
      </c>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row>
    <row r="94" spans="1:33"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row>
    <row r="95" spans="1:33" x14ac:dyDescent="0.2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row>
    <row r="96" spans="1:33" ht="15" hidden="1" customHeight="1" x14ac:dyDescent="0.25"/>
    <row r="97" spans="10:21" ht="15" hidden="1" customHeight="1" x14ac:dyDescent="0.25"/>
    <row r="98" spans="10:21" ht="15" hidden="1" customHeight="1" x14ac:dyDescent="0.25"/>
    <row r="99" spans="10:21" ht="15" hidden="1" customHeight="1" x14ac:dyDescent="0.25"/>
    <row r="100" spans="10:21" ht="15" hidden="1" customHeight="1" x14ac:dyDescent="0.25"/>
    <row r="101" spans="10:21" ht="15" hidden="1" customHeight="1" x14ac:dyDescent="0.25"/>
    <row r="102" spans="10:21" ht="15" hidden="1" customHeight="1" x14ac:dyDescent="0.25"/>
    <row r="103" spans="10:21" ht="15" hidden="1" customHeight="1" x14ac:dyDescent="0.25"/>
    <row r="104" spans="10:21" ht="15" hidden="1" customHeight="1" x14ac:dyDescent="0.25">
      <c r="J104" s="33">
        <v>0</v>
      </c>
      <c r="K104" s="33"/>
      <c r="L104" s="31" t="s">
        <v>42</v>
      </c>
      <c r="P104" s="34" t="s">
        <v>43</v>
      </c>
      <c r="U104" s="31" t="s">
        <v>44</v>
      </c>
    </row>
    <row r="105" spans="10:21" ht="15" hidden="1" customHeight="1" x14ac:dyDescent="0.25">
      <c r="J105" s="33">
        <v>0.15</v>
      </c>
      <c r="K105" s="33"/>
      <c r="L105" s="31" t="s">
        <v>45</v>
      </c>
      <c r="P105" s="35">
        <v>0.15</v>
      </c>
      <c r="U105" s="31" t="s">
        <v>46</v>
      </c>
    </row>
    <row r="106" spans="10:21" ht="15" hidden="1" customHeight="1" x14ac:dyDescent="0.25">
      <c r="J106" s="33">
        <v>0.315</v>
      </c>
      <c r="K106" s="33"/>
      <c r="L106" s="31" t="s">
        <v>47</v>
      </c>
      <c r="P106" s="35" t="s">
        <v>48</v>
      </c>
      <c r="U106" s="31" t="s">
        <v>49</v>
      </c>
    </row>
    <row r="107" spans="10:21" ht="15" hidden="1" customHeight="1" x14ac:dyDescent="0.25">
      <c r="J107" s="33">
        <v>0.38500000000000001</v>
      </c>
      <c r="K107" s="33"/>
      <c r="L107" s="31" t="s">
        <v>50</v>
      </c>
      <c r="P107" s="36" t="s">
        <v>51</v>
      </c>
      <c r="U107" s="31" t="s">
        <v>52</v>
      </c>
    </row>
    <row r="108" spans="10:21" ht="15" hidden="1" customHeight="1" x14ac:dyDescent="0.25">
      <c r="J108" s="33">
        <v>0.46500000000000002</v>
      </c>
      <c r="K108" s="33"/>
      <c r="L108" s="31" t="s">
        <v>53</v>
      </c>
      <c r="P108" s="36" t="s">
        <v>54</v>
      </c>
      <c r="U108" s="31" t="s">
        <v>55</v>
      </c>
    </row>
    <row r="109" spans="10:21" ht="15" hidden="1" customHeight="1" x14ac:dyDescent="0.25"/>
    <row r="110" spans="10:21" ht="15" hidden="1" customHeight="1" x14ac:dyDescent="0.25">
      <c r="J110" s="31" t="s">
        <v>56</v>
      </c>
      <c r="K110" s="31" t="s">
        <v>57</v>
      </c>
      <c r="M110" s="31" t="s">
        <v>58</v>
      </c>
    </row>
    <row r="111" spans="10:21" ht="15" hidden="1" customHeight="1" x14ac:dyDescent="0.25">
      <c r="J111" s="31">
        <f>IF(T19&lt;6000,S65*0,IF(T19&lt;37001,((T19-6000)*0.15),IF(T19&lt;80001,((T19-37000)*0.315)+4650,IF(T19&lt;180001,((T19-80000)*0.385)+17550,IF(T19&gt;180000,((T19-180000)*0.465)+54550,"")))))</f>
        <v>18195</v>
      </c>
      <c r="K111" s="31">
        <f>IF(M111&lt;6000,S65*0,IF(M111&lt;37001,((M111-6000)*0.15),IF(M111&lt;80001,((M111-37000)*0.315)+4650,IF(M111&lt;180001,((M111-80000)*0.385)+17550,IF(M111&gt;180000,((M111-180000)*0.465)+54550,"")))))</f>
        <v>12486.935400000002</v>
      </c>
      <c r="M111" s="31">
        <f>IF(T19-S65&lt;0,0,T19-S65)</f>
        <v>61879.16</v>
      </c>
    </row>
    <row r="112" spans="10:21" ht="15" hidden="1" customHeight="1" x14ac:dyDescent="0.25"/>
    <row r="113" spans="19:20" ht="15" hidden="1" customHeight="1" x14ac:dyDescent="0.25"/>
    <row r="114" spans="19:20" ht="15" customHeight="1" x14ac:dyDescent="0.25">
      <c r="T114" s="37"/>
    </row>
    <row r="115" spans="19:20" ht="15" customHeight="1" x14ac:dyDescent="0.25">
      <c r="S115" s="37"/>
    </row>
    <row r="116" spans="19:20" ht="15" customHeight="1" x14ac:dyDescent="0.25"/>
    <row r="117" spans="19:20" ht="15" customHeight="1" x14ac:dyDescent="0.25"/>
    <row r="118" spans="19:20" ht="15" customHeight="1" x14ac:dyDescent="0.25"/>
    <row r="119" spans="19:20" ht="15" customHeight="1" x14ac:dyDescent="0.25"/>
    <row r="120" spans="19:20" ht="15" customHeight="1" x14ac:dyDescent="0.25"/>
    <row r="121" spans="19:20" ht="15" customHeight="1" x14ac:dyDescent="0.25"/>
    <row r="122" spans="19:20" ht="15" customHeight="1" x14ac:dyDescent="0.25"/>
    <row r="123" spans="19:20" ht="15" customHeight="1" x14ac:dyDescent="0.25"/>
    <row r="124" spans="19:20" ht="15" customHeight="1" x14ac:dyDescent="0.25"/>
    <row r="125" spans="19:20" ht="15" customHeight="1" x14ac:dyDescent="0.25"/>
    <row r="126" spans="19:20" ht="15" customHeight="1" x14ac:dyDescent="0.25"/>
    <row r="127" spans="19:20" ht="15" customHeight="1" x14ac:dyDescent="0.25"/>
    <row r="128" spans="19:20"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sheetData>
  <sheetProtection selectLockedCells="1"/>
  <mergeCells count="42">
    <mergeCell ref="B2:AA6"/>
    <mergeCell ref="J28:K28"/>
    <mergeCell ref="J26:K26"/>
    <mergeCell ref="S47:T47"/>
    <mergeCell ref="S48:T48"/>
    <mergeCell ref="J19:K19"/>
    <mergeCell ref="J21:K21"/>
    <mergeCell ref="J23:K23"/>
    <mergeCell ref="I40:R40"/>
    <mergeCell ref="S40:T40"/>
    <mergeCell ref="B7:AA7"/>
    <mergeCell ref="S44:T44"/>
    <mergeCell ref="S45:T45"/>
    <mergeCell ref="S46:T46"/>
    <mergeCell ref="F17:K17"/>
    <mergeCell ref="G13:I13"/>
    <mergeCell ref="A93:AG95"/>
    <mergeCell ref="R29:W29"/>
    <mergeCell ref="R23:W23"/>
    <mergeCell ref="T19:W19"/>
    <mergeCell ref="R24:W28"/>
    <mergeCell ref="S38:T38"/>
    <mergeCell ref="B78:AA81"/>
    <mergeCell ref="F23:I23"/>
    <mergeCell ref="S67:T67"/>
    <mergeCell ref="S53:T53"/>
    <mergeCell ref="S61:T61"/>
    <mergeCell ref="I67:R67"/>
    <mergeCell ref="I63:R63"/>
    <mergeCell ref="C72:Y74"/>
    <mergeCell ref="I56:R56"/>
    <mergeCell ref="S52:T52"/>
    <mergeCell ref="S54:T54"/>
    <mergeCell ref="T13:V13"/>
    <mergeCell ref="K13:R13"/>
    <mergeCell ref="S65:T65"/>
    <mergeCell ref="S49:T49"/>
    <mergeCell ref="S63:T63"/>
    <mergeCell ref="S60:T60"/>
    <mergeCell ref="S56:T56"/>
    <mergeCell ref="S51:T51"/>
    <mergeCell ref="S50:T50"/>
  </mergeCells>
  <printOptions horizontalCentered="1" vertic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Invest_Prop_Calculator</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Sanshea Maria Lisle</dc:creator>
  <cp:lastModifiedBy>Toni Tate</cp:lastModifiedBy>
  <dcterms:created xsi:type="dcterms:W3CDTF">2011-08-20T04:18:09Z</dcterms:created>
  <dcterms:modified xsi:type="dcterms:W3CDTF">2016-07-12T07:01:32Z</dcterms:modified>
</cp:coreProperties>
</file>